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005753\Downloads\"/>
    </mc:Choice>
  </mc:AlternateContent>
  <bookViews>
    <workbookView xWindow="0" yWindow="0" windowWidth="21600" windowHeight="9735"/>
  </bookViews>
  <sheets>
    <sheet name="P. SINTÉTICA" sheetId="1" r:id="rId1"/>
    <sheet name="C.P.U" sheetId="2" r:id="rId2"/>
    <sheet name="CRON." sheetId="5" r:id="rId3"/>
  </sheets>
  <externalReferences>
    <externalReference r:id="rId4"/>
  </externalReferences>
  <definedNames>
    <definedName name="_xlnm.Print_Area" localSheetId="1">C.P.U!$C$1:$H$812</definedName>
    <definedName name="_xlnm.Print_Area" localSheetId="2">CRON.!$A$1:$I$53</definedName>
    <definedName name="_xlnm.Print_Area" localSheetId="0">'P. SINTÉTICA'!$B$1:$K$104</definedName>
    <definedName name="_xlnm.Print_Titles" localSheetId="1">C.P.U!$1:$12</definedName>
    <definedName name="_xlnm.Print_Titles" localSheetId="0">'P. SINTÉTICA'!$1:$14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1" l="1"/>
  <c r="J16" i="1"/>
  <c r="G41" i="1" l="1"/>
  <c r="C665" i="2"/>
  <c r="B34" i="5" l="1"/>
  <c r="B32" i="5"/>
  <c r="B30" i="5"/>
  <c r="B28" i="5"/>
  <c r="B26" i="5"/>
  <c r="B24" i="5"/>
  <c r="B22" i="5"/>
  <c r="B20" i="5"/>
  <c r="B18" i="5"/>
  <c r="A34" i="5"/>
  <c r="A32" i="5"/>
  <c r="A30" i="5"/>
  <c r="A28" i="5"/>
  <c r="A26" i="5"/>
  <c r="A24" i="5"/>
  <c r="A22" i="5"/>
  <c r="A20" i="5"/>
  <c r="A18" i="5"/>
  <c r="A16" i="5"/>
  <c r="F786" i="2"/>
  <c r="H786" i="2" s="1"/>
  <c r="F785" i="2"/>
  <c r="H785" i="2" s="1"/>
  <c r="F782" i="2"/>
  <c r="H782" i="2" s="1"/>
  <c r="F781" i="2"/>
  <c r="H781" i="2" s="1"/>
  <c r="H780" i="2"/>
  <c r="F779" i="2"/>
  <c r="H779" i="2" s="1"/>
  <c r="F778" i="2"/>
  <c r="H778" i="2" s="1"/>
  <c r="C776" i="2"/>
  <c r="D775" i="2"/>
  <c r="D774" i="2"/>
  <c r="C774" i="2"/>
  <c r="H787" i="2" l="1"/>
  <c r="H783" i="2"/>
  <c r="H788" i="2" s="1"/>
  <c r="C790" i="2"/>
  <c r="D790" i="2"/>
  <c r="D791" i="2"/>
  <c r="C792" i="2"/>
  <c r="D94" i="1"/>
  <c r="G94" i="1"/>
  <c r="G92" i="1"/>
  <c r="H794" i="2"/>
  <c r="D92" i="1"/>
  <c r="D91" i="1"/>
  <c r="H797" i="2"/>
  <c r="C762" i="2"/>
  <c r="D761" i="2"/>
  <c r="D760" i="2"/>
  <c r="C760" i="2"/>
  <c r="H770" i="2"/>
  <c r="H769" i="2"/>
  <c r="H766" i="2"/>
  <c r="H765" i="2"/>
  <c r="H764" i="2"/>
  <c r="D90" i="1"/>
  <c r="G90" i="1"/>
  <c r="D747" i="2"/>
  <c r="C748" i="2"/>
  <c r="C746" i="2"/>
  <c r="D746" i="2"/>
  <c r="D745" i="2"/>
  <c r="C745" i="2"/>
  <c r="H756" i="2"/>
  <c r="H755" i="2"/>
  <c r="H752" i="2"/>
  <c r="H751" i="2"/>
  <c r="H750" i="2"/>
  <c r="D87" i="1"/>
  <c r="H734" i="2"/>
  <c r="H735" i="2"/>
  <c r="H736" i="2"/>
  <c r="H733" i="2"/>
  <c r="C731" i="2"/>
  <c r="D730" i="2"/>
  <c r="D728" i="2"/>
  <c r="C728" i="2"/>
  <c r="C729" i="2"/>
  <c r="H741" i="2"/>
  <c r="H740" i="2"/>
  <c r="H737" i="2"/>
  <c r="D84" i="1"/>
  <c r="C718" i="2"/>
  <c r="D717" i="2"/>
  <c r="H724" i="2"/>
  <c r="H723" i="2"/>
  <c r="H720" i="2"/>
  <c r="H721" i="2" s="1"/>
  <c r="D83" i="1"/>
  <c r="G83" i="1"/>
  <c r="D705" i="2"/>
  <c r="C706" i="2"/>
  <c r="D82" i="1"/>
  <c r="H712" i="2"/>
  <c r="H711" i="2"/>
  <c r="H708" i="2"/>
  <c r="H709" i="2" s="1"/>
  <c r="C693" i="2"/>
  <c r="D692" i="2"/>
  <c r="H700" i="2"/>
  <c r="H699" i="2"/>
  <c r="H696" i="2"/>
  <c r="H697" i="2" s="1"/>
  <c r="H695" i="2"/>
  <c r="D81" i="1"/>
  <c r="H682" i="2"/>
  <c r="D679" i="2"/>
  <c r="C680" i="2"/>
  <c r="H687" i="2"/>
  <c r="H686" i="2"/>
  <c r="H683" i="2"/>
  <c r="H684" i="2" s="1"/>
  <c r="D80" i="1"/>
  <c r="H670" i="2"/>
  <c r="H669" i="2"/>
  <c r="H668" i="2"/>
  <c r="H667" i="2"/>
  <c r="D664" i="2"/>
  <c r="G79" i="1"/>
  <c r="H674" i="2"/>
  <c r="H673" i="2"/>
  <c r="D79" i="1"/>
  <c r="C653" i="2"/>
  <c r="D652" i="2"/>
  <c r="D651" i="2"/>
  <c r="D663" i="2" s="1"/>
  <c r="D678" i="2" s="1"/>
  <c r="D691" i="2" s="1"/>
  <c r="D704" i="2" s="1"/>
  <c r="D716" i="2" s="1"/>
  <c r="D729" i="2" s="1"/>
  <c r="C651" i="2"/>
  <c r="C663" i="2" s="1"/>
  <c r="C678" i="2" s="1"/>
  <c r="C691" i="2" s="1"/>
  <c r="C704" i="2" s="1"/>
  <c r="C716" i="2" s="1"/>
  <c r="D650" i="2"/>
  <c r="C650" i="2"/>
  <c r="H659" i="2"/>
  <c r="H658" i="2"/>
  <c r="H655" i="2"/>
  <c r="H656" i="2" s="1"/>
  <c r="D76" i="1"/>
  <c r="C638" i="2"/>
  <c r="H642" i="2"/>
  <c r="D637" i="2"/>
  <c r="H646" i="2"/>
  <c r="H645" i="2"/>
  <c r="H641" i="2"/>
  <c r="H640" i="2"/>
  <c r="G75" i="1"/>
  <c r="D75" i="1"/>
  <c r="C625" i="2"/>
  <c r="C610" i="2"/>
  <c r="C608" i="2"/>
  <c r="C623" i="2" s="1"/>
  <c r="C636" i="2" s="1"/>
  <c r="H614" i="2"/>
  <c r="H613" i="2"/>
  <c r="D609" i="2"/>
  <c r="D73" i="1"/>
  <c r="D74" i="1"/>
  <c r="H599" i="2"/>
  <c r="H598" i="2"/>
  <c r="C596" i="2"/>
  <c r="D595" i="2"/>
  <c r="C594" i="2"/>
  <c r="D594" i="2"/>
  <c r="D608" i="2" s="1"/>
  <c r="D623" i="2" s="1"/>
  <c r="D636" i="2" s="1"/>
  <c r="D593" i="2"/>
  <c r="C593" i="2"/>
  <c r="G73" i="1"/>
  <c r="C581" i="2"/>
  <c r="D69" i="1"/>
  <c r="D70" i="1"/>
  <c r="C567" i="2"/>
  <c r="C579" i="2" s="1"/>
  <c r="C569" i="2"/>
  <c r="D68" i="1"/>
  <c r="C557" i="2"/>
  <c r="D556" i="2"/>
  <c r="D67" i="1"/>
  <c r="C545" i="2"/>
  <c r="D543" i="2"/>
  <c r="D555" i="2" s="1"/>
  <c r="C543" i="2"/>
  <c r="D542" i="2"/>
  <c r="C542" i="2"/>
  <c r="G67" i="1"/>
  <c r="G69" i="1" s="1"/>
  <c r="G82" i="1" s="1"/>
  <c r="D64" i="1"/>
  <c r="D529" i="2"/>
  <c r="C530" i="2"/>
  <c r="H538" i="2"/>
  <c r="H535" i="2"/>
  <c r="H534" i="2"/>
  <c r="H533" i="2"/>
  <c r="H532" i="2"/>
  <c r="H504" i="2"/>
  <c r="H503" i="2"/>
  <c r="H519" i="2"/>
  <c r="D63" i="1"/>
  <c r="C515" i="2"/>
  <c r="D514" i="2"/>
  <c r="H524" i="2"/>
  <c r="H523" i="2"/>
  <c r="H520" i="2"/>
  <c r="H518" i="2"/>
  <c r="H517" i="2"/>
  <c r="C500" i="2"/>
  <c r="D499" i="2"/>
  <c r="D62" i="1"/>
  <c r="D61" i="1"/>
  <c r="D60" i="1"/>
  <c r="D58" i="1"/>
  <c r="H509" i="2"/>
  <c r="H508" i="2"/>
  <c r="H505" i="2"/>
  <c r="H502" i="2"/>
  <c r="H488" i="2"/>
  <c r="H487" i="2"/>
  <c r="H486" i="2"/>
  <c r="H485" i="2"/>
  <c r="D480" i="2"/>
  <c r="C481" i="2"/>
  <c r="H494" i="2"/>
  <c r="H493" i="2"/>
  <c r="H490" i="2"/>
  <c r="H489" i="2"/>
  <c r="H484" i="2"/>
  <c r="H483" i="2"/>
  <c r="H474" i="2"/>
  <c r="H467" i="2"/>
  <c r="H468" i="2"/>
  <c r="H469" i="2"/>
  <c r="C464" i="2"/>
  <c r="D463" i="2"/>
  <c r="D462" i="2"/>
  <c r="D479" i="2" s="1"/>
  <c r="D498" i="2" s="1"/>
  <c r="D513" i="2" s="1"/>
  <c r="D528" i="2" s="1"/>
  <c r="C462" i="2"/>
  <c r="C479" i="2" s="1"/>
  <c r="C498" i="2" s="1"/>
  <c r="C513" i="2" s="1"/>
  <c r="C528" i="2" s="1"/>
  <c r="H475" i="2"/>
  <c r="H473" i="2"/>
  <c r="H470" i="2"/>
  <c r="H466" i="2"/>
  <c r="D450" i="2"/>
  <c r="C451" i="2"/>
  <c r="H458" i="2"/>
  <c r="H457" i="2"/>
  <c r="H454" i="2"/>
  <c r="H453" i="2"/>
  <c r="D57" i="1"/>
  <c r="D437" i="2"/>
  <c r="C438" i="2"/>
  <c r="H445" i="2"/>
  <c r="H444" i="2"/>
  <c r="H441" i="2"/>
  <c r="H440" i="2"/>
  <c r="H427" i="2"/>
  <c r="H414" i="2"/>
  <c r="H401" i="2"/>
  <c r="H388" i="2"/>
  <c r="H375" i="2"/>
  <c r="H361" i="2"/>
  <c r="D56" i="1"/>
  <c r="D424" i="2"/>
  <c r="C425" i="2"/>
  <c r="H432" i="2"/>
  <c r="H431" i="2"/>
  <c r="H428" i="2"/>
  <c r="C412" i="2"/>
  <c r="D55" i="1"/>
  <c r="D411" i="2"/>
  <c r="H419" i="2"/>
  <c r="H418" i="2"/>
  <c r="H415" i="2"/>
  <c r="D54" i="1"/>
  <c r="C399" i="2"/>
  <c r="D398" i="2"/>
  <c r="H406" i="2"/>
  <c r="H405" i="2"/>
  <c r="H402" i="2"/>
  <c r="D52" i="1"/>
  <c r="D53" i="1"/>
  <c r="D385" i="2"/>
  <c r="C386" i="2"/>
  <c r="H393" i="2"/>
  <c r="H392" i="2"/>
  <c r="H389" i="2"/>
  <c r="D371" i="2"/>
  <c r="C372" i="2"/>
  <c r="D370" i="2"/>
  <c r="D384" i="2" s="1"/>
  <c r="D397" i="2" s="1"/>
  <c r="D410" i="2" s="1"/>
  <c r="D423" i="2" s="1"/>
  <c r="D436" i="2" s="1"/>
  <c r="D449" i="2" s="1"/>
  <c r="C370" i="2"/>
  <c r="C384" i="2" s="1"/>
  <c r="C397" i="2" s="1"/>
  <c r="C410" i="2" s="1"/>
  <c r="C423" i="2" s="1"/>
  <c r="C436" i="2" s="1"/>
  <c r="C449" i="2" s="1"/>
  <c r="H380" i="2"/>
  <c r="H379" i="2"/>
  <c r="H376" i="2"/>
  <c r="H374" i="2"/>
  <c r="D51" i="1"/>
  <c r="C358" i="2"/>
  <c r="H365" i="2"/>
  <c r="D357" i="2"/>
  <c r="C356" i="2"/>
  <c r="D356" i="2"/>
  <c r="D355" i="2"/>
  <c r="C355" i="2"/>
  <c r="H366" i="2"/>
  <c r="H362" i="2"/>
  <c r="H360" i="2"/>
  <c r="D48" i="1"/>
  <c r="H339" i="2"/>
  <c r="F48" i="1"/>
  <c r="H350" i="2"/>
  <c r="F337" i="2"/>
  <c r="H337" i="2" s="1"/>
  <c r="H342" i="2"/>
  <c r="H343" i="2"/>
  <c r="H344" i="2"/>
  <c r="H341" i="2"/>
  <c r="H340" i="2"/>
  <c r="H338" i="2"/>
  <c r="C334" i="2"/>
  <c r="D333" i="2"/>
  <c r="H351" i="2"/>
  <c r="H349" i="2"/>
  <c r="H345" i="2"/>
  <c r="H336" i="2"/>
  <c r="H285" i="2"/>
  <c r="H328" i="2"/>
  <c r="H329" i="2" s="1"/>
  <c r="H327" i="2"/>
  <c r="H322" i="2"/>
  <c r="D47" i="1"/>
  <c r="C319" i="2"/>
  <c r="D318" i="2"/>
  <c r="H323" i="2"/>
  <c r="H321" i="2"/>
  <c r="D46" i="1"/>
  <c r="C307" i="2"/>
  <c r="D306" i="2"/>
  <c r="G46" i="1"/>
  <c r="H313" i="2"/>
  <c r="H314" i="2" s="1"/>
  <c r="H310" i="2"/>
  <c r="H309" i="2"/>
  <c r="D45" i="1"/>
  <c r="H301" i="2"/>
  <c r="D292" i="2"/>
  <c r="C293" i="2"/>
  <c r="C291" i="2"/>
  <c r="C305" i="2" s="1"/>
  <c r="C317" i="2" s="1"/>
  <c r="C332" i="2" s="1"/>
  <c r="C290" i="2"/>
  <c r="D291" i="2"/>
  <c r="D305" i="2" s="1"/>
  <c r="D317" i="2" s="1"/>
  <c r="D332" i="2" s="1"/>
  <c r="D290" i="2"/>
  <c r="D42" i="1"/>
  <c r="H277" i="2"/>
  <c r="H278" i="2"/>
  <c r="H279" i="2"/>
  <c r="H280" i="2"/>
  <c r="H281" i="2"/>
  <c r="D273" i="2"/>
  <c r="H286" i="2"/>
  <c r="H284" i="2"/>
  <c r="H276" i="2"/>
  <c r="C274" i="2"/>
  <c r="D40" i="1"/>
  <c r="D41" i="1"/>
  <c r="H263" i="2"/>
  <c r="H262" i="2"/>
  <c r="H261" i="2"/>
  <c r="H260" i="2"/>
  <c r="H259" i="2"/>
  <c r="D39" i="1"/>
  <c r="C257" i="2"/>
  <c r="D256" i="2"/>
  <c r="H268" i="2"/>
  <c r="H267" i="2"/>
  <c r="H264" i="2"/>
  <c r="F39" i="1"/>
  <c r="D224" i="2"/>
  <c r="C225" i="2"/>
  <c r="H231" i="2"/>
  <c r="H230" i="2"/>
  <c r="H227" i="2"/>
  <c r="H228" i="2" s="1"/>
  <c r="H213" i="2"/>
  <c r="H214" i="2"/>
  <c r="H215" i="2"/>
  <c r="H240" i="2"/>
  <c r="H241" i="2"/>
  <c r="H242" i="2"/>
  <c r="H243" i="2"/>
  <c r="H244" i="2"/>
  <c r="H245" i="2"/>
  <c r="H246" i="2"/>
  <c r="H247" i="2"/>
  <c r="D236" i="2"/>
  <c r="C237" i="2"/>
  <c r="H251" i="2"/>
  <c r="H250" i="2"/>
  <c r="H239" i="2"/>
  <c r="D38" i="1"/>
  <c r="C210" i="2"/>
  <c r="C208" i="2"/>
  <c r="C235" i="2" s="1"/>
  <c r="C255" i="2" s="1"/>
  <c r="C272" i="2" s="1"/>
  <c r="D208" i="2"/>
  <c r="D235" i="2" s="1"/>
  <c r="D255" i="2" s="1"/>
  <c r="D272" i="2" s="1"/>
  <c r="D209" i="2"/>
  <c r="D207" i="2"/>
  <c r="C207" i="2"/>
  <c r="D33" i="1"/>
  <c r="H179" i="2"/>
  <c r="C174" i="2"/>
  <c r="D173" i="2"/>
  <c r="H181" i="2"/>
  <c r="H180" i="2"/>
  <c r="H176" i="2"/>
  <c r="H177" i="2" s="1"/>
  <c r="D35" i="1"/>
  <c r="D34" i="1"/>
  <c r="D32" i="1"/>
  <c r="C187" i="2"/>
  <c r="C198" i="2"/>
  <c r="D197" i="2"/>
  <c r="D186" i="2"/>
  <c r="C162" i="2"/>
  <c r="D161" i="2"/>
  <c r="D149" i="2"/>
  <c r="F156" i="2"/>
  <c r="F155" i="2"/>
  <c r="H798" i="2" l="1"/>
  <c r="H795" i="2"/>
  <c r="H771" i="2"/>
  <c r="H738" i="2"/>
  <c r="H725" i="2"/>
  <c r="H726" i="2" s="1"/>
  <c r="H767" i="2"/>
  <c r="H753" i="2"/>
  <c r="H701" i="2"/>
  <c r="H702" i="2" s="1"/>
  <c r="H757" i="2"/>
  <c r="H742" i="2"/>
  <c r="H671" i="2"/>
  <c r="H713" i="2"/>
  <c r="H714" i="2" s="1"/>
  <c r="H688" i="2"/>
  <c r="H689" i="2" s="1"/>
  <c r="H675" i="2"/>
  <c r="H660" i="2"/>
  <c r="H661" i="2" s="1"/>
  <c r="H647" i="2"/>
  <c r="H643" i="2"/>
  <c r="H495" i="2"/>
  <c r="H510" i="2"/>
  <c r="H381" i="2"/>
  <c r="H394" i="2"/>
  <c r="H446" i="2"/>
  <c r="H536" i="2"/>
  <c r="H539" i="2"/>
  <c r="H506" i="2"/>
  <c r="H521" i="2"/>
  <c r="H525" i="2"/>
  <c r="H429" i="2"/>
  <c r="H459" i="2"/>
  <c r="H390" i="2"/>
  <c r="H403" i="2"/>
  <c r="H416" i="2"/>
  <c r="H491" i="2"/>
  <c r="H442" i="2"/>
  <c r="H447" i="2" s="1"/>
  <c r="H471" i="2"/>
  <c r="H455" i="2"/>
  <c r="H476" i="2"/>
  <c r="H420" i="2"/>
  <c r="H433" i="2"/>
  <c r="H407" i="2"/>
  <c r="H367" i="2"/>
  <c r="H377" i="2"/>
  <c r="H352" i="2"/>
  <c r="H363" i="2"/>
  <c r="H346" i="2"/>
  <c r="H324" i="2"/>
  <c r="H330" i="2" s="1"/>
  <c r="H311" i="2"/>
  <c r="H315" i="2" s="1"/>
  <c r="H282" i="2"/>
  <c r="H287" i="2"/>
  <c r="H248" i="2"/>
  <c r="H252" i="2"/>
  <c r="H265" i="2"/>
  <c r="H269" i="2"/>
  <c r="H232" i="2"/>
  <c r="H233" i="2" s="1"/>
  <c r="G39" i="1" s="1"/>
  <c r="D223" i="2"/>
  <c r="C223" i="2"/>
  <c r="H182" i="2"/>
  <c r="H183" i="2" s="1"/>
  <c r="H676" i="2" l="1"/>
  <c r="H743" i="2"/>
  <c r="J86" i="1" s="1"/>
  <c r="J85" i="1" s="1"/>
  <c r="C32" i="5" s="1"/>
  <c r="H772" i="2"/>
  <c r="H758" i="2"/>
  <c r="H799" i="2"/>
  <c r="H648" i="2"/>
  <c r="H496" i="2"/>
  <c r="H421" i="2"/>
  <c r="H511" i="2"/>
  <c r="H395" i="2"/>
  <c r="H526" i="2"/>
  <c r="H460" i="2"/>
  <c r="H382" i="2"/>
  <c r="H540" i="2"/>
  <c r="H434" i="2"/>
  <c r="H408" i="2"/>
  <c r="H477" i="2"/>
  <c r="H368" i="2"/>
  <c r="H353" i="2"/>
  <c r="H288" i="2"/>
  <c r="H253" i="2"/>
  <c r="H270" i="2"/>
  <c r="J89" i="1" l="1"/>
  <c r="J93" i="1"/>
  <c r="J88" i="1" l="1"/>
  <c r="C34" i="5" s="1"/>
  <c r="H34" i="5" l="1"/>
  <c r="I34" i="5"/>
  <c r="D31" i="1"/>
  <c r="C9" i="2"/>
  <c r="D1" i="2"/>
  <c r="C150" i="2" l="1"/>
  <c r="D30" i="1"/>
  <c r="D137" i="2"/>
  <c r="D29" i="1"/>
  <c r="C138" i="2"/>
  <c r="C136" i="2"/>
  <c r="C148" i="2" s="1"/>
  <c r="C160" i="2" s="1"/>
  <c r="D136" i="2"/>
  <c r="D148" i="2" s="1"/>
  <c r="D160" i="2" s="1"/>
  <c r="C127" i="2"/>
  <c r="D125" i="2"/>
  <c r="C125" i="2"/>
  <c r="D126" i="2"/>
  <c r="D28" i="1"/>
  <c r="D60" i="2"/>
  <c r="D49" i="2"/>
  <c r="D48" i="2"/>
  <c r="C113" i="2"/>
  <c r="D113" i="2"/>
  <c r="D101" i="2"/>
  <c r="D89" i="2"/>
  <c r="C115" i="2"/>
  <c r="D114" i="2"/>
  <c r="D185" i="2" l="1"/>
  <c r="D196" i="2" s="1"/>
  <c r="D172" i="2"/>
  <c r="C185" i="2"/>
  <c r="C196" i="2" s="1"/>
  <c r="C172" i="2"/>
  <c r="D27" i="1"/>
  <c r="C103" i="2"/>
  <c r="H108" i="2"/>
  <c r="D102" i="2"/>
  <c r="D25" i="1"/>
  <c r="D26" i="1"/>
  <c r="C91" i="2"/>
  <c r="H96" i="2"/>
  <c r="D90" i="2"/>
  <c r="G25" i="1"/>
  <c r="H85" i="2"/>
  <c r="H84" i="2"/>
  <c r="D77" i="2"/>
  <c r="C79" i="2"/>
  <c r="C62" i="2"/>
  <c r="C51" i="2"/>
  <c r="C39" i="2"/>
  <c r="C28" i="2"/>
  <c r="C17" i="2"/>
  <c r="D23" i="1"/>
  <c r="D22" i="1"/>
  <c r="D19" i="1"/>
  <c r="D18" i="1"/>
  <c r="D17" i="1"/>
  <c r="H53" i="2"/>
  <c r="H86" i="2" l="1"/>
  <c r="H42" i="2"/>
  <c r="D38" i="2"/>
  <c r="D37" i="2"/>
  <c r="D26" i="2"/>
  <c r="D15" i="2"/>
  <c r="D14" i="2"/>
  <c r="H44" i="2"/>
  <c r="H45" i="2" s="1"/>
  <c r="H22" i="2"/>
  <c r="C8" i="2"/>
  <c r="C7" i="2"/>
  <c r="C6" i="2"/>
  <c r="D4" i="2"/>
  <c r="D3" i="2"/>
  <c r="D2" i="2"/>
  <c r="H46" i="2" l="1"/>
  <c r="D624" i="2" l="1"/>
  <c r="H632" i="2"/>
  <c r="H631" i="2"/>
  <c r="H615" i="2"/>
  <c r="H612" i="2"/>
  <c r="H619" i="2"/>
  <c r="H618" i="2"/>
  <c r="H604" i="2"/>
  <c r="H603" i="2"/>
  <c r="H600" i="2"/>
  <c r="H584" i="2"/>
  <c r="D580" i="2"/>
  <c r="H589" i="2"/>
  <c r="H588" i="2"/>
  <c r="H583" i="2"/>
  <c r="H559" i="2"/>
  <c r="H560" i="2" s="1"/>
  <c r="D568" i="2"/>
  <c r="H575" i="2"/>
  <c r="H574" i="2"/>
  <c r="H571" i="2"/>
  <c r="H572" i="2" s="1"/>
  <c r="D544" i="2"/>
  <c r="H563" i="2"/>
  <c r="H562" i="2"/>
  <c r="H551" i="2"/>
  <c r="H550" i="2"/>
  <c r="H547" i="2"/>
  <c r="H548" i="2" s="1"/>
  <c r="H601" i="2" l="1"/>
  <c r="H590" i="2"/>
  <c r="H585" i="2"/>
  <c r="H586" i="2" s="1"/>
  <c r="H633" i="2"/>
  <c r="H616" i="2"/>
  <c r="H605" i="2"/>
  <c r="H620" i="2"/>
  <c r="H576" i="2"/>
  <c r="H577" i="2" s="1"/>
  <c r="H552" i="2"/>
  <c r="H553" i="2" s="1"/>
  <c r="H564" i="2"/>
  <c r="H565" i="2" s="1"/>
  <c r="H606" i="2" l="1"/>
  <c r="H621" i="2"/>
  <c r="H628" i="2"/>
  <c r="H627" i="2"/>
  <c r="H591" i="2"/>
  <c r="J78" i="1" l="1"/>
  <c r="J77" i="1" s="1"/>
  <c r="C30" i="5" s="1"/>
  <c r="H629" i="2"/>
  <c r="I30" i="5" l="1"/>
  <c r="H30" i="5"/>
  <c r="H634" i="2"/>
  <c r="H298" i="2"/>
  <c r="H297" i="2"/>
  <c r="H296" i="2"/>
  <c r="H295" i="2"/>
  <c r="H219" i="2"/>
  <c r="H218" i="2"/>
  <c r="H212" i="2"/>
  <c r="H216" i="2" l="1"/>
  <c r="H302" i="2"/>
  <c r="H299" i="2"/>
  <c r="H220" i="2"/>
  <c r="H203" i="2"/>
  <c r="H204" i="2" s="1"/>
  <c r="H192" i="2"/>
  <c r="H168" i="2"/>
  <c r="H167" i="2"/>
  <c r="H164" i="2"/>
  <c r="H165" i="2" s="1"/>
  <c r="H156" i="2"/>
  <c r="H155" i="2"/>
  <c r="H143" i="2"/>
  <c r="H132" i="2"/>
  <c r="H129" i="2"/>
  <c r="H130" i="2" s="1"/>
  <c r="H121" i="2"/>
  <c r="H120" i="2"/>
  <c r="H117" i="2"/>
  <c r="H118" i="2" s="1"/>
  <c r="H109" i="2"/>
  <c r="H110" i="2" s="1"/>
  <c r="D200" i="2"/>
  <c r="E200" i="2"/>
  <c r="D78" i="2"/>
  <c r="H81" i="2"/>
  <c r="H82" i="2" s="1"/>
  <c r="D61" i="2"/>
  <c r="H73" i="2"/>
  <c r="H72" i="2"/>
  <c r="H71" i="2"/>
  <c r="H68" i="2"/>
  <c r="H64" i="2"/>
  <c r="H56" i="2"/>
  <c r="D50" i="2"/>
  <c r="H221" i="2" l="1"/>
  <c r="H54" i="2"/>
  <c r="H303" i="2"/>
  <c r="H169" i="2"/>
  <c r="H170" i="2" s="1"/>
  <c r="H105" i="2"/>
  <c r="H106" i="2" s="1"/>
  <c r="H93" i="2"/>
  <c r="H94" i="2" s="1"/>
  <c r="H133" i="2"/>
  <c r="H134" i="2" s="1"/>
  <c r="H157" i="2"/>
  <c r="H193" i="2"/>
  <c r="H122" i="2"/>
  <c r="H123" i="2" s="1"/>
  <c r="H87" i="2"/>
  <c r="H65" i="2"/>
  <c r="H66" i="2"/>
  <c r="H67" i="2"/>
  <c r="H74" i="2"/>
  <c r="H57" i="2"/>
  <c r="D27" i="2"/>
  <c r="H33" i="2"/>
  <c r="H34" i="2" s="1"/>
  <c r="H30" i="2"/>
  <c r="H31" i="2" s="1"/>
  <c r="D16" i="2"/>
  <c r="H23" i="2"/>
  <c r="H19" i="2"/>
  <c r="H20" i="2" s="1"/>
  <c r="H111" i="2" l="1"/>
  <c r="H152" i="2"/>
  <c r="H153" i="2" s="1"/>
  <c r="H158" i="2" s="1"/>
  <c r="H97" i="2"/>
  <c r="H98" i="2" s="1"/>
  <c r="H99" i="2" s="1"/>
  <c r="H140" i="2"/>
  <c r="H141" i="2" s="1"/>
  <c r="H58" i="2"/>
  <c r="H69" i="2"/>
  <c r="H75" i="2" s="1"/>
  <c r="H35" i="2"/>
  <c r="H24" i="2"/>
  <c r="H144" i="2" l="1"/>
  <c r="B16" i="5"/>
  <c r="H145" i="2" l="1"/>
  <c r="H146" i="2" s="1"/>
  <c r="H189" i="2"/>
  <c r="H190" i="2" s="1"/>
  <c r="H194" i="2" s="1"/>
  <c r="H200" i="2"/>
  <c r="H201" i="2" s="1"/>
  <c r="H205" i="2" s="1"/>
  <c r="J50" i="1"/>
  <c r="J37" i="1"/>
  <c r="J36" i="1" s="1"/>
  <c r="J72" i="1" l="1"/>
  <c r="J71" i="1" s="1"/>
  <c r="C28" i="5" s="1"/>
  <c r="J66" i="1"/>
  <c r="J65" i="1" s="1"/>
  <c r="C26" i="5" s="1"/>
  <c r="J59" i="1"/>
  <c r="J49" i="1" s="1"/>
  <c r="J21" i="1"/>
  <c r="C16" i="5" l="1"/>
  <c r="G16" i="5" s="1"/>
  <c r="J24" i="1"/>
  <c r="C20" i="5"/>
  <c r="D16" i="5" l="1"/>
  <c r="I16" i="5"/>
  <c r="F16" i="5"/>
  <c r="E16" i="5"/>
  <c r="H16" i="5"/>
  <c r="J20" i="1"/>
  <c r="E20" i="5"/>
  <c r="F32" i="5"/>
  <c r="G30" i="5"/>
  <c r="G28" i="5"/>
  <c r="F28" i="5"/>
  <c r="C18" i="5" l="1"/>
  <c r="E18" i="5" s="1"/>
  <c r="D18" i="5" l="1"/>
  <c r="C24" i="5"/>
  <c r="H24" i="5" s="1"/>
  <c r="D36" i="5" l="1"/>
  <c r="F24" i="5"/>
  <c r="D38" i="5" l="1"/>
  <c r="F26" i="5"/>
  <c r="G26" i="5"/>
  <c r="E26" i="5"/>
  <c r="E36" i="5" l="1"/>
  <c r="E38" i="5" s="1"/>
  <c r="J44" i="1"/>
  <c r="J43" i="1" s="1"/>
  <c r="J95" i="1" s="1"/>
  <c r="D37" i="5" s="1"/>
  <c r="E37" i="5" l="1"/>
  <c r="C22" i="5"/>
  <c r="H22" i="5" l="1"/>
  <c r="G22" i="5"/>
  <c r="G36" i="5" s="1"/>
  <c r="G37" i="5" s="1"/>
  <c r="D39" i="5"/>
  <c r="F36" i="5" l="1"/>
  <c r="F37" i="5" s="1"/>
  <c r="E39" i="5"/>
  <c r="F39" i="5" l="1"/>
  <c r="G39" i="5" s="1"/>
  <c r="F38" i="5"/>
  <c r="G38" i="5" s="1"/>
  <c r="H36" i="5" l="1"/>
  <c r="H37" i="5" l="1"/>
  <c r="H39" i="5" s="1"/>
  <c r="H38" i="5"/>
  <c r="I36" i="5"/>
  <c r="I38" i="5" l="1"/>
  <c r="I37" i="5"/>
  <c r="I39" i="5" l="1"/>
</calcChain>
</file>

<file path=xl/sharedStrings.xml><?xml version="1.0" encoding="utf-8"?>
<sst xmlns="http://schemas.openxmlformats.org/spreadsheetml/2006/main" count="1999" uniqueCount="527">
  <si>
    <t>ITEM</t>
  </si>
  <si>
    <t>DESCRIÇÃO</t>
  </si>
  <si>
    <t>UNID</t>
  </si>
  <si>
    <t>QUANT.</t>
  </si>
  <si>
    <t>CUSTO UNITÁRIO</t>
  </si>
  <si>
    <t>CUSTO PARCIAL</t>
  </si>
  <si>
    <t>CUSTO TOTAL</t>
  </si>
  <si>
    <t>GERENCIAMENTO DE OBRA/FISCALIZAÇÃO</t>
  </si>
  <si>
    <t>1.1</t>
  </si>
  <si>
    <t>RESPONSABILIDADE TÉCNICA</t>
  </si>
  <si>
    <t>1.1.1</t>
  </si>
  <si>
    <t>UN</t>
  </si>
  <si>
    <t>1.1.2</t>
  </si>
  <si>
    <t>C.032</t>
  </si>
  <si>
    <t>2.1</t>
  </si>
  <si>
    <t>C.001</t>
  </si>
  <si>
    <t>M2</t>
  </si>
  <si>
    <t>CARGA MANUAL DE ENTULHO EM CAMINHAO BASCULANTE 6 M3</t>
  </si>
  <si>
    <t>M3</t>
  </si>
  <si>
    <t>TAPUME  DE  CHAPA  DE  MADEIRA  COMPENSADA,  E=  6MM,  COM  PINTURA  A  CAL  E REAPROVEITAMENTO DE 2X</t>
  </si>
  <si>
    <t>C.002</t>
  </si>
  <si>
    <t>2.2</t>
  </si>
  <si>
    <t>2.2.1</t>
  </si>
  <si>
    <t>2.2.2</t>
  </si>
  <si>
    <t>2.2.3</t>
  </si>
  <si>
    <t>2.2.4</t>
  </si>
  <si>
    <t>C.003</t>
  </si>
  <si>
    <t>2.2.5</t>
  </si>
  <si>
    <t>2.2.6</t>
  </si>
  <si>
    <t>2.2.7</t>
  </si>
  <si>
    <t>2.2.8</t>
  </si>
  <si>
    <t>2.2.9</t>
  </si>
  <si>
    <t>DEMOLIÇÕES E REMOÇÕES</t>
  </si>
  <si>
    <t>UND</t>
  </si>
  <si>
    <t>3.1</t>
  </si>
  <si>
    <t>3.1.1</t>
  </si>
  <si>
    <t>3.1.2</t>
  </si>
  <si>
    <t>3.1.3</t>
  </si>
  <si>
    <t>3.1.4</t>
  </si>
  <si>
    <t>3.1.5</t>
  </si>
  <si>
    <t>KG</t>
  </si>
  <si>
    <t>4.1</t>
  </si>
  <si>
    <t>4.1.1</t>
  </si>
  <si>
    <t>4.1.2</t>
  </si>
  <si>
    <t>4.1.3</t>
  </si>
  <si>
    <t>4.1.4</t>
  </si>
  <si>
    <t>C.005</t>
  </si>
  <si>
    <t>C.007</t>
  </si>
  <si>
    <t>5.1</t>
  </si>
  <si>
    <t>5.1.1</t>
  </si>
  <si>
    <t>5.1.2</t>
  </si>
  <si>
    <t>5.1.3</t>
  </si>
  <si>
    <t>M</t>
  </si>
  <si>
    <t>5.2</t>
  </si>
  <si>
    <t>5.2.1</t>
  </si>
  <si>
    <t>ESQUADRIAS</t>
  </si>
  <si>
    <t>6.1</t>
  </si>
  <si>
    <t>6.1.1</t>
  </si>
  <si>
    <t>C.008</t>
  </si>
  <si>
    <t>6.1.2</t>
  </si>
  <si>
    <t>C.009</t>
  </si>
  <si>
    <t>6.1.3</t>
  </si>
  <si>
    <t>6.1.4</t>
  </si>
  <si>
    <t>7.1</t>
  </si>
  <si>
    <t>7.1.1</t>
  </si>
  <si>
    <t>7.1.2</t>
  </si>
  <si>
    <t>7.1.3</t>
  </si>
  <si>
    <t>7.1.4</t>
  </si>
  <si>
    <t>C.010</t>
  </si>
  <si>
    <t>C.011</t>
  </si>
  <si>
    <t>C.012</t>
  </si>
  <si>
    <t>INTERRUPTOR  SIMPLES,  APARENTE,  10A/250V  2  TECLAS,  COM  PLACA  -  FORNECIM UNENTO E INSTALACAO</t>
  </si>
  <si>
    <t>C.013</t>
  </si>
  <si>
    <t>C.014</t>
  </si>
  <si>
    <t>C.015</t>
  </si>
  <si>
    <t>C.016</t>
  </si>
  <si>
    <t>C.017</t>
  </si>
  <si>
    <t>C.018</t>
  </si>
  <si>
    <t>CJ</t>
  </si>
  <si>
    <t>C.047</t>
  </si>
  <si>
    <t>C.048</t>
  </si>
  <si>
    <t>C.049</t>
  </si>
  <si>
    <t>C.050</t>
  </si>
  <si>
    <t>C.051</t>
  </si>
  <si>
    <t>C.052</t>
  </si>
  <si>
    <t>C.053</t>
  </si>
  <si>
    <t>C.054</t>
  </si>
  <si>
    <t>C.055</t>
  </si>
  <si>
    <t>C.056</t>
  </si>
  <si>
    <t>C.057</t>
  </si>
  <si>
    <t>C.058</t>
  </si>
  <si>
    <t>8.1</t>
  </si>
  <si>
    <t>8.1.1</t>
  </si>
  <si>
    <t>8.1.2</t>
  </si>
  <si>
    <t>8.1.3</t>
  </si>
  <si>
    <t>8.1.4</t>
  </si>
  <si>
    <t>C.019</t>
  </si>
  <si>
    <t>C.020</t>
  </si>
  <si>
    <t>C.021</t>
  </si>
  <si>
    <t>C.034</t>
  </si>
  <si>
    <t>PONTO DE ÁGUA  FRIA EMBUTIDO, C/ MATERIAL PVC RÍGIDO SOLDÁVEL DE 25MM</t>
  </si>
  <si>
    <t>C.040</t>
  </si>
  <si>
    <t>PONTO DE ESGOTO COM TUBO DE PVC RÍGIDO SOLDÁVEL DE 50MM</t>
  </si>
  <si>
    <t>C.039</t>
  </si>
  <si>
    <t>C.046</t>
  </si>
  <si>
    <t>C.041</t>
  </si>
  <si>
    <t>C.042</t>
  </si>
  <si>
    <t>C.031</t>
  </si>
  <si>
    <t>REVESTIMENTOS</t>
  </si>
  <si>
    <t>9.1</t>
  </si>
  <si>
    <t>PAREDES INTERNAS</t>
  </si>
  <si>
    <t>9.1.1</t>
  </si>
  <si>
    <t>C.022</t>
  </si>
  <si>
    <t>PISO</t>
  </si>
  <si>
    <t>10.1</t>
  </si>
  <si>
    <t>10.1.1</t>
  </si>
  <si>
    <t>10.1.2</t>
  </si>
  <si>
    <t>10.1.3</t>
  </si>
  <si>
    <t>C.023</t>
  </si>
  <si>
    <t>C.024</t>
  </si>
  <si>
    <t>SOLEIRA    DE    GRANITO,    LARGURA    15CM,    ESPESSURA    2CM,    APLICADO    COM ARGAMASSA INDUSTRIALIZADA ACÍ, REJUNTADO</t>
  </si>
  <si>
    <t>PINTURA</t>
  </si>
  <si>
    <t>C.025</t>
  </si>
  <si>
    <t>FORRO</t>
  </si>
  <si>
    <t>SERVIÇOS COMPLEMENTARES</t>
  </si>
  <si>
    <t>C.026</t>
  </si>
  <si>
    <t>C.027</t>
  </si>
  <si>
    <t>C.028</t>
  </si>
  <si>
    <t>C.029</t>
  </si>
  <si>
    <t>C.030</t>
  </si>
  <si>
    <t>LIMPEZA FINAL DA OBRA</t>
  </si>
  <si>
    <t>C.043</t>
  </si>
  <si>
    <t>C.044</t>
  </si>
  <si>
    <r>
      <rPr>
        <b/>
        <sz val="10"/>
        <rFont val="Consolas"/>
        <family val="3"/>
      </rPr>
      <t>DATA:</t>
    </r>
    <r>
      <rPr>
        <sz val="10"/>
        <rFont val="Consolas"/>
        <family val="3"/>
      </rPr>
      <t xml:space="preserve"> 21/12/2016 AS 10:00 HRS.</t>
    </r>
  </si>
  <si>
    <t>PLANILHA ORÇAMENTÁRIA - SINTÉTICA</t>
  </si>
  <si>
    <t>TOTAL</t>
  </si>
  <si>
    <t>CRONOGRAMA DE DESEMBOLSO</t>
  </si>
  <si>
    <t>TOTAIS PARCIAIS</t>
  </si>
  <si>
    <t>TOTAL ACUMULADO</t>
  </si>
  <si>
    <t>CRONOGRAMA FÍSICO - FINANCEIRO</t>
  </si>
  <si>
    <t>_________________________________________________________</t>
  </si>
  <si>
    <t>Item</t>
  </si>
  <si>
    <t>Unidade:</t>
  </si>
  <si>
    <t>Equipamentos / Material</t>
  </si>
  <si>
    <t>Und</t>
  </si>
  <si>
    <t>Quant</t>
  </si>
  <si>
    <t>Valor Unit</t>
  </si>
  <si>
    <t>Valor Total</t>
  </si>
  <si>
    <t>SUB-TOTAL MATERIAL (R$)</t>
  </si>
  <si>
    <t>Mão-de-Obra</t>
  </si>
  <si>
    <t>SUB-TOTAL MÃO DE OBRA (R$)</t>
  </si>
  <si>
    <t>VALOR UNITÁRIO DO SERVIÇO S/ BDI (R$)</t>
  </si>
  <si>
    <t>H</t>
  </si>
  <si>
    <t>SERVENTE COM ENCARGOS COMPLEMENTARES</t>
  </si>
  <si>
    <t>CARPINTEIRO DE FORMAS COM ENCARGOS COMPLEMENTARES</t>
  </si>
  <si>
    <t>CHP</t>
  </si>
  <si>
    <t>PECA DE MADEIRA NATIVA / REGIONAL 7,5 X 7,5CM (3X3) NAO APARELHADA (P/FORMA)</t>
  </si>
  <si>
    <t>ELETRICISTA COM ENCARGOS COMPLEMENTARES</t>
  </si>
  <si>
    <t>ENCANADOR OU BOMBEIRO HIDRÁULICO COM ENCARGOS COMPLEMENTARES</t>
  </si>
  <si>
    <t>PINTOR COM ENCARGOS COMPLEMENTARES</t>
  </si>
  <si>
    <t>CAL HIDRATADA CH-I PARA ARGAMASSAS</t>
  </si>
  <si>
    <t>CHAPA DE MADEIRA COMPENSADA RESINADA PARA FORMA DE CONCRETO, DE *2,2 X 1,1* M, E = 6 MM</t>
  </si>
  <si>
    <t>PREGO POLIDO COM CABECA 18 X 27</t>
  </si>
  <si>
    <t>OLEO DE LINHACA</t>
  </si>
  <si>
    <t>L</t>
  </si>
  <si>
    <t>ARAME RECOZIDO 18 BWG, 1,25 MM (0,01 KG/M)</t>
  </si>
  <si>
    <t>TABUA MADEIRA 2A QUALIDADE 2,5 X 30,0CM (1 X 12") NAO APARELHADA</t>
  </si>
  <si>
    <t>PEDREIRO COM ENCARGOS COMPLEMENTARES</t>
  </si>
  <si>
    <t>AZULEJISTA OU LADRILHISTA COM ENCARGOS COMPLEMENTARES</t>
  </si>
  <si>
    <t>DESMOLDANTE PROTETOR PARA FORMAS DE MADEIRA, DE BASE OLEOSA EMULSIONADA EM AGUA</t>
  </si>
  <si>
    <t>PINO DE ACO COM FURO, HASTE = 27 MM (ACAO DIRETA)</t>
  </si>
  <si>
    <t>CENTO</t>
  </si>
  <si>
    <t>ARGAMASSA TRAÇO 1:0,5:4,5 (CIMENTO, CAL E AREIA MÉDIA) PARA ASSENTAMENTO DE ALVENARIA, PREPARO MANUAL</t>
  </si>
  <si>
    <t>JG</t>
  </si>
  <si>
    <t>VIDRACEIRO COM ENCARGOS COMPLEMENTARES</t>
  </si>
  <si>
    <t>AUXILIAR DE ELETRICISTA COM ENCARGOS COMPLEMENTARES</t>
  </si>
  <si>
    <t>PASTA LUBRIFICANTE PARA TUBOS E CONEXOES COM JUNTA ELASTICA (USO EM PVC, ACO, POLIETILENO E OUTROS) ( DE *400* G)</t>
  </si>
  <si>
    <t>SOLUCAO LIMPADORA PARA PVC, FRASCO COM 1000 CM3</t>
  </si>
  <si>
    <t>TUBO PVC SERIE NORMAL, DN 50 MM, PARA ESGOTO PREDIAL (NBR 5688)</t>
  </si>
  <si>
    <t>LIXA EM FOLHA PARA PAREDE OU MADEIRA, NUMERO 120 (COR VERMELHA)</t>
  </si>
  <si>
    <t>ADESIVO PLÁSTICO PARA PVC, FRASCO COM 850g</t>
  </si>
  <si>
    <t>ESTOPA</t>
  </si>
  <si>
    <t>LIXA EM FOLHA PARA PAREDE OU MADEIRA, NÚMERO 120 (COR VERMELHA)</t>
  </si>
  <si>
    <t>TUBO PVC, SOLDÁVEL, DN 25MM, ÁGUA FRIA (NBR 5648)</t>
  </si>
  <si>
    <t>LIXA EM FOLHA PARA PAREDE OU MADEIRA, NÚMERO 120</t>
  </si>
  <si>
    <t>18L</t>
  </si>
  <si>
    <t>TINTA ACRILICA PREMIUM, COR BRANCO FOSCO</t>
  </si>
  <si>
    <t>MASSA CORRIDA PVA PARA PAREDES INTERNAS</t>
  </si>
  <si>
    <t>CIMENTO BRANCO</t>
  </si>
  <si>
    <t xml:space="preserve"> </t>
  </si>
  <si>
    <t>MARMORISTA/GRANITEIRO COM ENCARGOS COMPLEMENTARES</t>
  </si>
  <si>
    <t>ARGAMASSA COLANTE AC I PARA CERAMICAS</t>
  </si>
  <si>
    <t>____________________________________________</t>
  </si>
  <si>
    <t>COMPOSIÇÃO DE PREÇOS UNITÁRIOS</t>
  </si>
  <si>
    <t>SEBRAE – SERVIÇO DE APOIO A MICRO E PEQUENAS EMPRESAS DE PE.</t>
  </si>
  <si>
    <r>
      <rPr>
        <b/>
        <sz val="9"/>
        <rFont val="Consolas"/>
        <family val="3"/>
      </rPr>
      <t>OBRA:</t>
    </r>
    <r>
      <rPr>
        <sz val="9"/>
        <rFont val="Consolas"/>
        <family val="3"/>
      </rPr>
      <t xml:space="preserve"> REFORMA DO REFEITÓRIO – SEBRAE RECIFE</t>
    </r>
  </si>
  <si>
    <r>
      <rPr>
        <b/>
        <sz val="9"/>
        <rFont val="Consolas"/>
        <family val="3"/>
      </rPr>
      <t>LOCAL:</t>
    </r>
    <r>
      <rPr>
        <sz val="9"/>
        <rFont val="Consolas"/>
        <family val="3"/>
      </rPr>
      <t xml:space="preserve"> RUA TABAIARES nº 360 - ILHA DO RETIRO - RECIFE – PE.</t>
    </r>
  </si>
  <si>
    <t>ENDEREÇO: AV. REPÚBLICA DO LÍBANO, 251 - PINA, RECIFE-PE - CEP:51011-160</t>
  </si>
  <si>
    <t>FONE: (81) 3061-6450 -  E-MAIL: aaaarquitetura.pe@gmail.com</t>
  </si>
  <si>
    <t>ART - RESPONSABILIDADE TÉCNICA</t>
  </si>
  <si>
    <t>A. A. ARQUITETURA</t>
  </si>
  <si>
    <t>CNPJ:19.473.663/0001-51</t>
  </si>
  <si>
    <t>1.1.3</t>
  </si>
  <si>
    <t>SINAPI MÊS DE REFERENCIA: 06/2018</t>
  </si>
  <si>
    <r>
      <t xml:space="preserve">SINAPI MÊS DE REFERENCIA: </t>
    </r>
    <r>
      <rPr>
        <sz val="9"/>
        <rFont val="Consolas"/>
        <family val="3"/>
      </rPr>
      <t xml:space="preserve">06/2018 </t>
    </r>
    <r>
      <rPr>
        <b/>
        <sz val="9"/>
        <rFont val="Consolas"/>
        <family val="3"/>
      </rPr>
      <t xml:space="preserve">
</t>
    </r>
  </si>
  <si>
    <t>-</t>
  </si>
  <si>
    <t>SERVIÇOS TÉCNICOS PROFISSIONAIS</t>
  </si>
  <si>
    <t xml:space="preserve">COD. SINAPI </t>
  </si>
  <si>
    <t xml:space="preserve">COMPOSIÇÃO - 90777 </t>
  </si>
  <si>
    <t>ENGENHEIRO CIVIL DE OBRA JUNIOR COM ENCARGOS COMPLEMENTARES</t>
  </si>
  <si>
    <t>MESTRE DE OBRAS</t>
  </si>
  <si>
    <t>COMPOSIÇÃO  - 90780</t>
  </si>
  <si>
    <t>MESTRE DE OBRAS COM ENCARGOS COMPLEMENTARES</t>
  </si>
  <si>
    <t xml:space="preserve">ENGENHEIRO DE OBRA JUNIOR </t>
  </si>
  <si>
    <t>COMPOSIÇÃO - 88262</t>
  </si>
  <si>
    <t>COMPOSIÇÃO - 88316</t>
  </si>
  <si>
    <t>INSUMO - 4491</t>
  </si>
  <si>
    <t>PREGO DE ACO POLIDO COM CABECA 18 X 30 (2 3/4 X 10)</t>
  </si>
  <si>
    <t>INSUMO - 5075</t>
  </si>
  <si>
    <t>INSUMO - 5061</t>
  </si>
  <si>
    <t>INSUMO - 6189</t>
  </si>
  <si>
    <t>COMPOSIÇÃO - 88309</t>
  </si>
  <si>
    <t>CODIGO</t>
  </si>
  <si>
    <t>CHAPA DE MADEIRA COMPENSADA PLASTIFICADA PARA FORMA DE CONCRETO, DE 2,20 x 1,10 M, E = 10 MM</t>
  </si>
  <si>
    <t>INSUMO - 1346</t>
  </si>
  <si>
    <t>COMPOSIÇÃO - 88264</t>
  </si>
  <si>
    <t>COMPOSIÇÃO - 88267</t>
  </si>
  <si>
    <t>COMPOSIÇÃO - 88310</t>
  </si>
  <si>
    <t>INSUMO - 1106</t>
  </si>
  <si>
    <t>INSUMO - 1351</t>
  </si>
  <si>
    <t>INSUMO - 5333</t>
  </si>
  <si>
    <t>CANTEIRO/ IMPLANTAÇÃO DE OBRA</t>
  </si>
  <si>
    <t>DEMOLIÇÃO DE ALVENARIA DE BLOCO FURADO, DE FORMA MANUAL, COM REAPROVEITAMENTO</t>
  </si>
  <si>
    <t>SERVIÇOS PRELIMINARES/ GERAL</t>
  </si>
  <si>
    <t>DEMOLIÇÃO DE RODAPÉ CERÂMICO, DE FORMA MANUAL, SEM REAPROVEITAMENTO</t>
  </si>
  <si>
    <t>COMPOSIÇÃO - 88256</t>
  </si>
  <si>
    <t>DEMOLIÇÃO DE REVESTIMENTO CERÂMICO, DE FORMA MANUAL, SEM REAPROVEITAMENTO</t>
  </si>
  <si>
    <t>RETIRADA DE BANCADAS GRANITO/MARMORE</t>
  </si>
  <si>
    <t>REMOÇÃO DE LOUÇAS, DE FORMA MANUAL, SEM REAPROVEITAMENTO</t>
  </si>
  <si>
    <t>REMOÇÃO DE PLACAS CONCRETO, DE FORMA MANUAL, SEM REAPROVEITAMENTO</t>
  </si>
  <si>
    <t>ENGENHEIRA CIVIL - CREA PE045489</t>
  </si>
  <si>
    <t>RECIFE, 22 DE AGOSTO DE 2018.</t>
  </si>
  <si>
    <t>OBRA: REFORMA DO REFEITÓRIO – SEBRAE RECIFE</t>
  </si>
  <si>
    <r>
      <t>1</t>
    </r>
    <r>
      <rPr>
        <b/>
        <sz val="9"/>
        <color theme="0"/>
        <rFont val="Calibri"/>
        <family val="2"/>
      </rPr>
      <t>ª</t>
    </r>
    <r>
      <rPr>
        <b/>
        <sz val="9"/>
        <color theme="0"/>
        <rFont val="Consolas"/>
        <family val="3"/>
      </rPr>
      <t xml:space="preserve"> SEMANA</t>
    </r>
  </si>
  <si>
    <t>2ª SEMANA</t>
  </si>
  <si>
    <t>3ª SEMANA</t>
  </si>
  <si>
    <t>4ª SEMANA</t>
  </si>
  <si>
    <t>5ª SEMANA</t>
  </si>
  <si>
    <t>6ª SEMANA</t>
  </si>
  <si>
    <t>DATA: 22/AGOSTO/2018</t>
  </si>
  <si>
    <t>RETIRADA DE FOLHAS DE PORTA DE PASSAGEM COM BATENTES DE MADEIRA</t>
  </si>
  <si>
    <t>REMOÇÃO DE FORRO DE GESSO, DE FORMA MANUAL, SEM REAPROVEITAMENTO</t>
  </si>
  <si>
    <t>GESSEIRO COM ENCARGOS COMPLEMENTARES</t>
  </si>
  <si>
    <t>COMPOSIÇÃO - 88269</t>
  </si>
  <si>
    <t>CAMINHÃO BASCULANTE 6 M3, PESO BRUTO TOTAL 16.000 KG, CARGA ÚTIL MÁXIMA 13.071 KG, DISTÂNCIA ENTRE EIXOS 4,80 M, POTÊNCIA 230 CV INCLUSIVE CAÇAMBA METÁLICA - CHI DIURNO</t>
  </si>
  <si>
    <t>TRANSPORTE DE ENTULHO COM CAMINHAO BASCULANTE 6 M3, RODOVIA PAVIMENTADA, DMT 0,5 A 1,0 KM</t>
  </si>
  <si>
    <t>COMPOSIÇÃO - 5961</t>
  </si>
  <si>
    <t>2.2.10</t>
  </si>
  <si>
    <t>2.2.11</t>
  </si>
  <si>
    <t>RETIRADA DE ESQUADRIAS DE VIDRO TEMPERADO</t>
  </si>
  <si>
    <t>COMPOSIÇÃO - 88325</t>
  </si>
  <si>
    <t>PAREDES / VEDAÇÃO</t>
  </si>
  <si>
    <t>ALVENARIA/ DRY-WALL</t>
  </si>
  <si>
    <t>ALVENARIA DE VEDAÇÃO DE BLOCOS CERÂMICOS FURADOS NA VERTICAL DE 9X19X39CM (ESPESSURA 9CM) DE PAREDES COM ÁREA LÍQUIDA MENOR QUE 6M² SEM VÃOS E ARGAMASSA DE ASSENTAMENTO COM PREPARO MANUAL</t>
  </si>
  <si>
    <t>TELA DE ACO SOLDADA GALVANIZADA/ZINCADA PARA ALVENARIA, FIO D = *1,20 A 1,70* MM, MALHA 15 X 15 MM, (C X L) *50 X 7,5* CM</t>
  </si>
  <si>
    <t>BLOCO CERAMICO DE VEDACAO COM FUROS NA VERTICAL, 9 X 19 X 39 CM - 4,5 MPA (NBR 15270)</t>
  </si>
  <si>
    <t>ARGAMASSA TRAÇO 1:2:8 (CIMENTO, CAL E AREIA MÉDIA) PARA EMBOÇO/MASSA ÚNICA/ASSENTAMENTO DE ALVENARIA DE VEDAÇÃO, PREPARO MECÂNICO COM BETONEIRA 400 L</t>
  </si>
  <si>
    <t>INSUMO - 34557</t>
  </si>
  <si>
    <t>INSUMO - 37395</t>
  </si>
  <si>
    <t>INSUMO - 37592</t>
  </si>
  <si>
    <t>COMPOSIÇÃO - 87292</t>
  </si>
  <si>
    <t>PAREDE COM PLACAS DE GESSO ACARTONADO (DRYWALL), PARA USO INTERNO, COM DUAS FACES SIMPLES E ESTRUTURA METÁLICA COM GUIAS SIMPLES, SEM VÃOS</t>
  </si>
  <si>
    <t>PINO DE ACO COM ARRUELA CONICA, DIAMETRO ARRUELA = *23* MM E COMP HASTE = *27* MM (ACAO INDIRETA)</t>
  </si>
  <si>
    <t>CHAPA DE GESSO ACARTONADO, STANDARD (ST), COR BRANCA, E = 12,5 MM, 1200 X 2400 MM (L X C)</t>
  </si>
  <si>
    <t>PERFIL GUIA, FORMATO U, EM ACO ZINCADO, PARA ESTRUTURA PAREDE DRYWALL, E = 0,5 MM, 70 X 3000 MM (L X C)</t>
  </si>
  <si>
    <t>PERFIL MONTANTE, FORMATO C, EM ACO ZINCADO, PARA ESTRUTURA PAREDE DRYWALL, E = 0,5 MM, 70 X 3000 MM (L X C)</t>
  </si>
  <si>
    <t>FITA DE PAPEL MICROPERFURADO, 50 X 150 MM, PARA TRATAMENTO DE JUNTAS DE CHAPA DE GESSO PARA DRYWALL</t>
  </si>
  <si>
    <t>FITA DE PAPEL REFORCADA COM LAMINA DE METAL PARA REFORCO DE CANTOS DE CHAPA DE GESSO PARA DRYWALL</t>
  </si>
  <si>
    <t>MASSA DE REJUNTE EM PO PARA DRYWALL, A BASE DE GESSO, SECAGEM RAPIDA, PARA TRATAMENTO DE JUNTAS DE CHAPA DE GESSO (COM ADICAO DE AGUA)</t>
  </si>
  <si>
    <t>PARAFUSO DRY WALL, EM ACO FOSFATIZADO, CABECA TROMBETA E PONTA AGULHA (TA), COMPRIMENTO 25 MM</t>
  </si>
  <si>
    <t>PARAFUSO DRY WALL, EM ACO ZINCADO, CABECA LENTILHA E PONTA BROCA (LB), LARGURA 4,2 MM, COMPRIMENTO 13 MM</t>
  </si>
  <si>
    <t>INSUMO - 37586</t>
  </si>
  <si>
    <t>INSUMO - 39413</t>
  </si>
  <si>
    <t>INSUMO - 39419</t>
  </si>
  <si>
    <t>INSUMO - 39422</t>
  </si>
  <si>
    <t>INSUMO - 39431</t>
  </si>
  <si>
    <t>INSUMO - 39432</t>
  </si>
  <si>
    <t>INSUMO - 39434</t>
  </si>
  <si>
    <t>INSUMO - 39435</t>
  </si>
  <si>
    <t>INSUMO - 39443</t>
  </si>
  <si>
    <t>MONTADOR DE ESTRUTURA METÁLICA COM ENCARGOS COMPLEMENTARES</t>
  </si>
  <si>
    <t>COMPOSIÇÃO - 88278</t>
  </si>
  <si>
    <t>VERGA PRÉ-MOLDADA PARA PORTAS COM ATÉ 1,5 M DE VÃO</t>
  </si>
  <si>
    <t>ARGAMASSA TRAÇO 1:2:9 (CIMENTO, CAL E AREIA MÉDIA) PARA EMBOÇO/MASSA ÚNICA/ASSENTAMENTO DE ALVENARIA DE VEDAÇÃO, PREPARO MECÂNICO COM BETONEIRA 600 L</t>
  </si>
  <si>
    <t>COMPOSIÇÃO - 87294</t>
  </si>
  <si>
    <t>FIXAÇÃO (ENCUNHAMENTO) DE ALVENARIA DE VEDAÇÃO COM ARGAMASSA APLICADA COM COLHER</t>
  </si>
  <si>
    <t>ESPACADOR / DISTANCIADOR CIRCULAR COM ENTRADA LATERAL, EM PLASTICO, PARA VERGALHAO *4,2 A 12,5* MM, COBRIMENTO 20 MM</t>
  </si>
  <si>
    <t>FABRICAÇÃO DE FÔRMA PARA VIGAS, COM MADEIRA SERRADA, E = 25 MM</t>
  </si>
  <si>
    <t>CORTE E DOBRA DE AÇO CA-60, DIÂMETRO DE 5,0 MM, UTILIZADO EM ESTRUTURAS DIVERSAS, EXCETO LAJES</t>
  </si>
  <si>
    <t>CONCRETO FCK = 20MPA, TRAÇO 1:2,7:3 (CIMENTO/ AREIA MÉDIA/ BRITA 1)  - PREPARO MECÂNICO COM BETONEIRA 600 L</t>
  </si>
  <si>
    <t>INSUMO - 2692</t>
  </si>
  <si>
    <t>INSUMO - 39017</t>
  </si>
  <si>
    <t>COMPOSIÇÃO - 92270</t>
  </si>
  <si>
    <t>COMPOSIÇÃO - 92791</t>
  </si>
  <si>
    <t>COMPOSIÇÃO - 94970</t>
  </si>
  <si>
    <t>CHAPIM DE CONCRETO APARENTE COM ACABAMENTO DESEMPENADO, FORMA DE COMPENSADO PLASTIFICADO (MADEIRIT), FUNDIDO NO LOCAL</t>
  </si>
  <si>
    <t>TABUA MADEIRA 3A QUALIDADE 2,5 X 23,0CM (1 X 9") NAO APARELHADA</t>
  </si>
  <si>
    <t>CONCRETO FCK = 15MPA, TRAÇO 1:3,4:3,5 (CIMENTO/ AREIA MÉDIA/ BRITA 1)  - PREPARO MECÂNICO COM BETONEIRA 600 L</t>
  </si>
  <si>
    <t>INSUMO - 337</t>
  </si>
  <si>
    <t>INSUMO - 10567</t>
  </si>
  <si>
    <t>COMPOSIÇÃO - 94969</t>
  </si>
  <si>
    <t>PORTAS / ESQUADRIAS</t>
  </si>
  <si>
    <t>PORTA DE VIDRO TEMPERADO, 0,9X2,10M, ESPESSURA 10MM, INCLUSIVE ACESSORIOS</t>
  </si>
  <si>
    <t>JOGO DE FERRAGENS CROMADAS P/ PORTA DE VIDRO TEMPERADO, UMA FOLHA COMPOSTA: DOBRADICA SUPERIOR (101) E INFERIOR (103),TRINCO (502), FECHADURA (520),CONTRA FECHADURA (531),COM CAPUCHINHO</t>
  </si>
  <si>
    <t>INSUMO - 3104</t>
  </si>
  <si>
    <t>VIDRO TEMPERADO INCOLOR E = 10 MM, SEM COLOCACAO</t>
  </si>
  <si>
    <t>INSUMO - 10507</t>
  </si>
  <si>
    <t>MOLA HIDRAULICA DE PISO P/ VIDRO TEMPERADO 10MM</t>
  </si>
  <si>
    <t>INSUMO - 11499</t>
  </si>
  <si>
    <t>PUXADOR CONCHA DE EMBUTIR, EM LATAO CROMADO, PARA PORTA / JANELA DE CORRER, LISO, SEM FURO PARA CHAVE, COM FUROS PARA FIXAR PARAFUSOS, *30 X 90* MM (LARGURA X ALTURA)</t>
  </si>
  <si>
    <t>INSUMO - 11523</t>
  </si>
  <si>
    <t>COMPOSIÇÃO - 85010</t>
  </si>
  <si>
    <t>CAIXILHO FIXO, DE ALUMINIO, PARA VIDRO</t>
  </si>
  <si>
    <t>JANELA DE ALUMÍNIO MAXIM-AR, FIXAÇÃO COM PARAFUSO SOBRE CONTRAMARCO (EXCLUSIVE CONTRAMARCO), COM VIDROS, PADRONIZADA</t>
  </si>
  <si>
    <t>ANELA MAXIM AR EM ALUMINIO, 80 X 60 CM (A X L), BATENTE/REQUADRO DE 4 A 14 CM, COM VIDRO, SEM GUARNICAO/ALIZAR</t>
  </si>
  <si>
    <t>INSUMO - 601</t>
  </si>
  <si>
    <t>PARAFUSO DE ACO ZINCADO COM ROSCA SOBERBA, CABECA CHATA E FENDA SIMPLES, DIAMETRO 4,2 MM, COMPRIMENTO * 32 * MM</t>
  </si>
  <si>
    <t>INSUMO - 4377</t>
  </si>
  <si>
    <t>INSUMO - 39961</t>
  </si>
  <si>
    <t>SILICONE ACETICO USO GERAL INCOLOR 280 G</t>
  </si>
  <si>
    <t>PORTA  DE  MADEIRA  COMPENSADA,  REVESTIDA  COM  LAMINADO  TEXTURIZADO, 1  FOLHA,  INCLUSO  GRADE  3CM,  ALIZAR  2A  E DOBRADIÇAS</t>
  </si>
  <si>
    <t>COMPOSIÇÃO - 88627</t>
  </si>
  <si>
    <t>BATENTE/ PORTAL/ ADUELA/ MARCO MACICO, E= *3* CM, L= *13* CM, *60 CM A 120* CM X *210* CM, EM PINUS/ TAUARI/ VIROLA OU EQUIVALENTE DA REGIAO (NAO INCLUI ALIZARES)</t>
  </si>
  <si>
    <t>INSUMO - 184</t>
  </si>
  <si>
    <t>CHAPA DE LAMINADO MELAMINICO, TEXTURIZADO, DE *1,25 X 3,08* M, E = 0,8 MM</t>
  </si>
  <si>
    <t>INSUMO - 1341</t>
  </si>
  <si>
    <t>DOBRADICA EM ACO/FERRO, 3" X 2 1/2", E= 1,9 A 2 MM, SEM ANEL, CROMADO OU ZINCADO, TAMPA BOLA, COM PARAFUSOS</t>
  </si>
  <si>
    <t>INSUMO - 2420</t>
  </si>
  <si>
    <t>PARAFUSO ROSCA SOBERBA ZINCADO CABECA CHATA FENDA SIMPLES 5,5 X 65 MM (2.1/2 ")</t>
  </si>
  <si>
    <t>INSUMO - 11058</t>
  </si>
  <si>
    <t>PECA DE MADEIRA 3A QUALIDADE 2,5 X 10CM NAO APARELHADA</t>
  </si>
  <si>
    <t>INSUMO - 4509</t>
  </si>
  <si>
    <t>PORTA DE MADEIRA, FOLHA LEVE (NBR 15930) DE 80 X 210 CM, E = *35* MM, NUCLEO COLMEIA, CAPA LISA EM HDF, ACABAMENTO EM PRIMER PARA PINTURA</t>
  </si>
  <si>
    <t>INSUMO - 11366</t>
  </si>
  <si>
    <t>GUARNICAO/ ALIZAR/ VISTA MACICA, E= *1* CM, L= *4,5* CM, EM CEDRINHO/ ANGELIM COMERCIAL/ EUCALIPTO/ CURUPIXA/ PEROBA/ CUMARU OU EQUIVALENTE DA REGIAO</t>
  </si>
  <si>
    <t>PREGO DE ACO POLIDO COM CABECA 15 X 15 (1 1/4 X 13)</t>
  </si>
  <si>
    <t>INSUMO - 20247</t>
  </si>
  <si>
    <t>INSUMO - 20017</t>
  </si>
  <si>
    <t>INSUMO - 3081</t>
  </si>
  <si>
    <t>FECHADURA DE EMBUTIR COM CILINDRO, EXTERNA, COMPLETA, ACABAMENTO PADRÃ</t>
  </si>
  <si>
    <t>LUMINÁRIA DE SOBREPOR, COM 1 LÂMPADA LED</t>
  </si>
  <si>
    <t>LAMPADA LED 6 W BIVOLT BRANCA, FORMATO TRADICIONAL (BASE E27)</t>
  </si>
  <si>
    <t>INSUMO - 38193</t>
  </si>
  <si>
    <t>LLUMINARIA DE SOBREPOR EM CHAPA DE ACO COM ALETAS PLASTICAS, PARA 1 LAMPADA, PLASTICAS, PARA 1 LAMPADA, UN 21,56</t>
  </si>
  <si>
    <t>INSUMO - 38889</t>
  </si>
  <si>
    <t>COMPOSIÇÃO - 88247</t>
  </si>
  <si>
    <t>LUMINÁRIA DE EMBUTIR, COM 1 LÂMPADA LED</t>
  </si>
  <si>
    <t>LUMINARIA LED REFLETOR RETANGULAR BIVOLT, LUZ BRANCA, 10 W</t>
  </si>
  <si>
    <t>INSUMO - 39389</t>
  </si>
  <si>
    <t>INTERRUPTOR  SIMPLES,  APARENTE,  10A/250V  3  TECLAS,  COM  PLACA  -  FORNECIM UNENTO E INSTALACAO</t>
  </si>
  <si>
    <t>INTERRUPTORES SIMPLES (3 MODULOS) 10A, 250V, CONJUNTO MONTADO PARA EMBUTIR 4" X 2" (PLACA + SUPORTE + MODULOS)</t>
  </si>
  <si>
    <t>INSUMO - 38071</t>
  </si>
  <si>
    <t>INTERRUPTORES SIMPLES (2 MODULOS) 10A, 250V, CONJUNTO MONTADO PARA EMBUTIR 4" X 2" (PLACA + SUPORTE + MODULOS)</t>
  </si>
  <si>
    <t>INSTALAÇÕES</t>
  </si>
  <si>
    <t>ELÉTRICA</t>
  </si>
  <si>
    <t>ANTENA DE TELEVISÃO</t>
  </si>
  <si>
    <t>INTERRUPTOR SIMPLES 10A, 250V, CONJUNTO MONTADO PARA SOBREPOR 4" X 2" (CAIXA + 2 MODULOS)</t>
  </si>
  <si>
    <t>INTERRUPTOR  SIMPLES,  APARENTE,  10A/250V  1  TECLAS,  COM  PLACA  -  FORNECIM UNENTO E INSTALACAO</t>
  </si>
  <si>
    <t>INSUMO - 12129</t>
  </si>
  <si>
    <t>INSUMO - 38068</t>
  </si>
  <si>
    <t>5.1.4</t>
  </si>
  <si>
    <t>5.1.5</t>
  </si>
  <si>
    <t>5.1.6</t>
  </si>
  <si>
    <t>5.1.7</t>
  </si>
  <si>
    <t>TOMADA PARA ANTENA DE TV, CABO COAXIAL DE 9 MM, CONJUNTO MONTADO PARA 4" X 2" (PLACA + SUPORTE + MODULO)</t>
  </si>
  <si>
    <t>INSUMO - 38084</t>
  </si>
  <si>
    <t>ELETRODUTO PVC FLEXIVEL CORRUGADO, COR AMARELA, DE 16 MM</t>
  </si>
  <si>
    <t>INSUMO - 2687</t>
  </si>
  <si>
    <t>TOMADA SIMPLES, APARENTE, 2P+T 10A/250V C/ PLACA - FORNECIMENTO E INSTALACAO</t>
  </si>
  <si>
    <t>TOMADA 2P+T 20A 250V, CONJUNTO MONTADO PARA EMBUTIR 4" X 2" (PLACA + SUPORTE + MODULO)</t>
  </si>
  <si>
    <t>INSUMO - 38075</t>
  </si>
  <si>
    <t>5.1.8</t>
  </si>
  <si>
    <t>C.033</t>
  </si>
  <si>
    <t>TOMADA DUPLA, APARENTE, 2P+T 10A/250V C/ PLACA - FORNECIMENTO E INSTALACAO</t>
  </si>
  <si>
    <t>TOMADAS (2 MODULOS) 2P+T 10A, 250V, CONJUNTO MONTADO PARA EMBUTIR 4" X 2" (PLACA + SUPORTE + MODULOS)</t>
  </si>
  <si>
    <t>HIDROSANITÁRIO</t>
  </si>
  <si>
    <t>5.2.2</t>
  </si>
  <si>
    <t>5.2.3</t>
  </si>
  <si>
    <t>5.2.4</t>
  </si>
  <si>
    <t>5.2.5</t>
  </si>
  <si>
    <t>C.035</t>
  </si>
  <si>
    <t>INSUMO - 122</t>
  </si>
  <si>
    <t>INSUMO - 20083</t>
  </si>
  <si>
    <t>INSUMO - 13</t>
  </si>
  <si>
    <t>INSUMO - 3767</t>
  </si>
  <si>
    <t>INSUMO - 9868</t>
  </si>
  <si>
    <t>C.036</t>
  </si>
  <si>
    <t>INSUMO - 20078</t>
  </si>
  <si>
    <t xml:space="preserve">SOLUÇÃO LIMPADORA PVC </t>
  </si>
  <si>
    <t>TE SANITARIO, PVC, DN 50 X 50 MM, SERIE NORMAL, PARA ESGOTO PREDIAL</t>
  </si>
  <si>
    <t>INSUMO - 7097</t>
  </si>
  <si>
    <t>INSUMO - 9838</t>
  </si>
  <si>
    <t>JOELHO PVC, SOLDAVEL, PB, 45 GRAUS, DN 50 MM, PARA ESGOTO PREDIAL</t>
  </si>
  <si>
    <t>INSUMO - 3518</t>
  </si>
  <si>
    <t>C.037</t>
  </si>
  <si>
    <t>CUBA ACO INOX (AISI 304) DE EMBUTIR COM VALVULA 3 1/2 ", DE *46 X 30 X 12* CM</t>
  </si>
  <si>
    <t>INSUMO - 1743</t>
  </si>
  <si>
    <t>MASSA PLASTICA PARA MARMORE/GRANITO</t>
  </si>
  <si>
    <t>INSUMO - 4823</t>
  </si>
  <si>
    <t>COMPOSIÇÃO - 88274</t>
  </si>
  <si>
    <t>SIFAO PLASTICO EXTENSIVEL UNIVERSAL, TIPO COPO</t>
  </si>
  <si>
    <t>INSUMO - 20262</t>
  </si>
  <si>
    <t>C.038</t>
  </si>
  <si>
    <t>INSUMO - 20269</t>
  </si>
  <si>
    <t>LAVATORIO/CUBA DE EMBUTIR OVAL LOUCA BRANCA SEM LADRAO *50 X 35* CM</t>
  </si>
  <si>
    <t>TORNEIRA E CUBA DE EMBUTIR DE AÇO INOXIDÁVEL MÉDIA - FORNECIMENTO E INSTALAÇÃO</t>
  </si>
  <si>
    <t>TORNEIRA E CUBA DE EMBUTIR LOUÇA - FORNECIMENTO E INSTALAÇÃO</t>
  </si>
  <si>
    <t>TORNEIRA CROMADA DE MESA PARA LAVATORIO TEMPORIZADA PRESSAO BICA BAIXA</t>
  </si>
  <si>
    <t>INSUMO - 36796</t>
  </si>
  <si>
    <t>TORNEIRA CROMADA DE PAREDE PARA COZINHA BICA MOVEL COM AREJADOR 1/2 " OU 3/4 "</t>
  </si>
  <si>
    <t>INSUMO - 11773</t>
  </si>
  <si>
    <t>TANQUE DE LOUÇA BRANCA SUSPENSO, 18L OU EQUIVALENTE, INCLUSO SIFÃO TIPO GARRAFA EM PVC, VÁLVULA PLÁSTICA E TORNEIRA DE METAL CROMADO PADRÃO POPULAR - FORNECIMENTO E INSTALAÇÃO</t>
  </si>
  <si>
    <t>TANQUE DE LOUÇA BRANCA SUSPENSO, 18L OU EQUIVALENTE - FORNECIMENTO E INSTALAÇÃO</t>
  </si>
  <si>
    <t>VÁLVULA EM METAL CROMADO 1.1/2" X 1.1/2" PARA TANQUE OU LAVATÓRIO, COM OU SEM LADRÃO - FORNECIMENTO E INSTALAÇÃO</t>
  </si>
  <si>
    <t>SIFÃO DO TIPO GARRAFA EM METAL CROMADO 1 X 1.1/2" - FORNECIMENTO E INSTALAÇÃO</t>
  </si>
  <si>
    <t>COMPOSIÇÃO - 86874</t>
  </si>
  <si>
    <t>COMPOSIÇÃO - 86879</t>
  </si>
  <si>
    <t>COMPOSIÇÃO - 86882</t>
  </si>
  <si>
    <t>COMPOSIÇÃO - 86913</t>
  </si>
  <si>
    <t>TORNEIRA CROMADA 1/2" OU 3/4" PARA TANQUE, PADRÃO MÉDIO - FORNECIMENTO E INSTALAÇÃO</t>
  </si>
  <si>
    <t>CHAPISCO APLICADO EM ALVENARIAS E ESTRUTURAS DE CONCRETO INTERNAS, COM COLHER DE PEDREIRO. ARGAMASSA TRAÇO 1:3 COM PREPARO MANUAL</t>
  </si>
  <si>
    <t>ARGAMASSA TRAÇO 1:3 (CIMENTO E AREIA GROSSA) PARA CHAPISCO CONVENCIONAL, PREPARO MANUAL</t>
  </si>
  <si>
    <t>COMPOSIÇÃO - 87381</t>
  </si>
  <si>
    <t>EMBOÇO, PARA RECEBIMENTO DE CERÂMICA, EM ARGAMASSA TRAÇO 1:2:8, PREPARO MANUAL, APLICADO MANUALMENTE EM FACES INTERNAS DE PAREDES, PARA AMBIENTE COM ÁREA MENOR QUE 5M2, ESPESSURA DE 20MM, COM EXECUÇÃO DE TALISCAS</t>
  </si>
  <si>
    <t>ARGAMASSA TRAÇO 1:2:8 (CIMENTO, CAL E AREIA MÉDIA) PARA EMBOÇO/MASSA ÚNICA/ASSENTAMENTO DE ALVENARIA DE VEDAÇÃO, PREPARO MANUAL</t>
  </si>
  <si>
    <t>COMPOSIÇÃO - 87369</t>
  </si>
  <si>
    <t>MASSA ÚNICA, PARA RECEBIMENTO DE PINTURA, EM ARGAMASSA TRAÇO 1:2:8, PREPARO MANUAL, APLICADA MANUALMENTE EM FACES INTERNAS DE PAREDES, ESPESSURA DE 20MM, COM EXECUÇÃO DE TALISCAS</t>
  </si>
  <si>
    <t>REVESTIMENTO EM CERAMICA ESMALTADA EXTRA, PEI MENOR OU IGUAL A 3, FORMATO MENOR OU IGUAL A 2025 CM2</t>
  </si>
  <si>
    <t>REVESTIMENTO CERÂMICO PARA PAREDES, 30X60 CM, CRISTAL BRANCA    OU    SIMILAR,    APLICADO     COM    ARGAMASSA     INDUSTRIALIZADA    AC-I, REJUNTADO, EXCLUSIVE EMBOÇO</t>
  </si>
  <si>
    <t>INSUMO - 1381</t>
  </si>
  <si>
    <t>REJUNTE COLORIDO, CIMENTICIO</t>
  </si>
  <si>
    <t>INSUMO - 34357</t>
  </si>
  <si>
    <t>INSUMO - 536</t>
  </si>
  <si>
    <t>PAVIMENTAÇÃO</t>
  </si>
  <si>
    <t>PISO EM PORCELANATO RETIFICADO EXTRA, FORMATO MENOR OU IGUAL A 2025 CM2</t>
  </si>
  <si>
    <t>ARGAMASSA COLANTE TIPO ACIII</t>
  </si>
  <si>
    <t>INSUMO - 21108</t>
  </si>
  <si>
    <t>INSUMO - 37595</t>
  </si>
  <si>
    <t>ADESIVO ACRILICO/COLA DE CONTATO</t>
  </si>
  <si>
    <t>POLIDORA DE PISO (POLITRIZ), PESO DE 100KG, DIÂMETRO 450 MM, MOTOR ELÉTRICO, POTÊNCIA 4 HP - CHP DIURNO</t>
  </si>
  <si>
    <t>POLIDORA DE PISO (POLITRIZ), PESO DE 100KG, DIÂMETRO 450 MM, MOTOR ELÉTRICO, POTÊNCIA 4 HP - CHI DIURNO</t>
  </si>
  <si>
    <t>COMPOSIÇÃO - 95277</t>
  </si>
  <si>
    <t>COMPOSIÇÃO - 95276</t>
  </si>
  <si>
    <t>INSUMO - 4791</t>
  </si>
  <si>
    <t>C.045</t>
  </si>
  <si>
    <t>SOLEIRA EM GRANITO, POLIDO, TIPO ANDORINHA/ QUARTZ/ CASTELO/ CORUMBA OU OUTROS EQUIVALENTES DA REGIAO, L= *15* CM, E=  *2,0* CM</t>
  </si>
  <si>
    <t>INSUMO - 20232</t>
  </si>
  <si>
    <t>RODAPE EM PORCELANATO, ALTURA 7 CM</t>
  </si>
  <si>
    <t>PINTURA PAREDES E TETOS</t>
  </si>
  <si>
    <t>APLICAÇÃO MANUAL DE FUNDO SELADOR ACRÍLICO EM PANOS COM PRESENÇA DE VÃOS DE EDIFÍCIOS DE MÚLTIPLOS PAVIMENTOS.</t>
  </si>
  <si>
    <t>SELADOR ACRILICO PAREDES INTERNAS/EXTERNAS</t>
  </si>
  <si>
    <t>INSUMO - 6085</t>
  </si>
  <si>
    <t>APLICAÇÃO E LIXAMENTO DE MASSA LÁTEX EM TETO, UMA DEMÃO</t>
  </si>
  <si>
    <t>18l</t>
  </si>
  <si>
    <t>INSUMO - 4051</t>
  </si>
  <si>
    <t>APLICAÇÃO E LIXAMENTO DE MASSA LÁTEX EM PAREDES, UMA DEMÃO</t>
  </si>
  <si>
    <t>APLICAÇÃO MANUAL DE PINTURA COM TINTA LÁTEX PVA EM TETO, DUAS DEMÃOS</t>
  </si>
  <si>
    <t>TINTA LATEX PVA PREMIUM, COR BRANCA</t>
  </si>
  <si>
    <t>INSUMO - 7345</t>
  </si>
  <si>
    <t>APLICAÇÃO MANUAL DE PINTURA COM TINTA LÁTEX ACRÍLICA EM PAREDES, DUAS DEMÃOS.</t>
  </si>
  <si>
    <t>INSUMO - 7356</t>
  </si>
  <si>
    <t>FORRO DE GESSO</t>
  </si>
  <si>
    <t>FORRO EM PLACAS DE GESSO, PARA AMBIENTES COMERCIAIS</t>
  </si>
  <si>
    <t>INSUMO - 345</t>
  </si>
  <si>
    <t>ARAME GALVANIZADO 18 BWG, 1,24MM (0,009 KG/M)</t>
  </si>
  <si>
    <t>GESSO EM PO PARA REVESTIMENTOS/MOLDURAS/SANCAS</t>
  </si>
  <si>
    <t>INSUMO - 3315</t>
  </si>
  <si>
    <t>INSUMO - 4812</t>
  </si>
  <si>
    <t>PLACA DE GESSO PARA FORRO, DE  *60 X 60* CM E ESPESSURA DE 12 MM (30 MM NAS BORDAS) SEM COLOCACAO</t>
  </si>
  <si>
    <t>SISAL EM FIBRA</t>
  </si>
  <si>
    <t>INSUMO - 20250</t>
  </si>
  <si>
    <t>INSUMO - 40547</t>
  </si>
  <si>
    <t>PARAFUSO ZINCADO, AUTOBROCANTE, FLANGEADO, 4,2 X 19"</t>
  </si>
  <si>
    <t>BACADAS E LAVATORIOS</t>
  </si>
  <si>
    <t>DIVISORIA EM GRANITO BRANCO POLIDO, ESP = 3CM, ASSENTADO COM ARGAMASSA TRACO 1:4, ARREMATE EM CIMENTO BRANCO, EXCLUSIVE FERRAGEN</t>
  </si>
  <si>
    <t>INSUMO - 1380</t>
  </si>
  <si>
    <t>INSUMO - 25976</t>
  </si>
  <si>
    <t>DIVISORIA EM GRANITO, COM DUAS FACES POLIDAS, TIPO ANDORINHA/ QUARTZ/ CASTELO/ CORUMBA OU OUTROS EQUIVALENTES DA REGIAO, E=  *3,0* CM</t>
  </si>
  <si>
    <t>COMPOSIÇÃO - 88631</t>
  </si>
  <si>
    <t>ARGAMASSA TRAÇO 1:4 (CIMENTO E AREIA MÉDIA), PREPARO MANUA</t>
  </si>
  <si>
    <t>ESPELHO/ FRENTE GRANITO, ALTURA 10 CM</t>
  </si>
  <si>
    <t>REJUNTE BRANCO, CIMENTICIO</t>
  </si>
  <si>
    <t>INSUMO - 34356</t>
  </si>
  <si>
    <t>BANCADA DE GRANITO BRANCO POLIDO PARA PIA DE COZINHA</t>
  </si>
  <si>
    <t>10.2</t>
  </si>
  <si>
    <t>LIMPEZA FINAL DE OBRA</t>
  </si>
  <si>
    <t>10.2.1</t>
  </si>
  <si>
    <t>ACIDO MURIATICO, DILUICAO 10% A 12% PARA USO EM LIMPEZA</t>
  </si>
  <si>
    <t>INSUMO - 3</t>
  </si>
  <si>
    <t>TOTAL DO CUSTO GERAL</t>
  </si>
  <si>
    <t>ÉRIKA ROCHA CAVALCANTI UCHOA</t>
  </si>
  <si>
    <t>INSUMO - 7568</t>
  </si>
  <si>
    <t>BUCHA DE NYLON SEM ABA S10, COM PARAFUSO DE 6,10 X 65 MM EM ACO ZINCADO COM ROSCA SOBERBA, CABECA CHATA E FENDA PHILLIPS</t>
  </si>
  <si>
    <t>INSUMO - 11795</t>
  </si>
  <si>
    <t>GRANITO PARA BANCADA, POLIDO, TIPO ANDORINHA/ QUARTZ/ CASTELO/ CORUMBA OU OUTROS EQUIVALENTES DA REGIAO, E=  *2,5* CM</t>
  </si>
  <si>
    <t>INSUMO - 37329</t>
  </si>
  <si>
    <t>REJUNTE EPOXI BRANCO</t>
  </si>
  <si>
    <t>INSUMO - 37591</t>
  </si>
  <si>
    <t>SUPORTE MAO-FRANCESA EM ACO, ABAS IGUAIS 40 CM, CAPACIDADE MINIMA 70 KG, BRANCO</t>
  </si>
  <si>
    <t>C.059</t>
  </si>
  <si>
    <t>2.1.2</t>
  </si>
  <si>
    <t>2.1.3</t>
  </si>
  <si>
    <t>INSUMO - 34355</t>
  </si>
  <si>
    <t>ARGAMASSA PISO SOBRE PISO</t>
  </si>
  <si>
    <t xml:space="preserve">REVESTIMENTO CERÂMICO PARA PISO COM PLACAS TIPO PORCELANATO APLICADA </t>
  </si>
  <si>
    <t>PISO VINÍLICO SEMI-FLEXÍVEL EM MANTA, PADRÃO LISO, ESPESSURA 3,2 MM, FIXADO COM COLA</t>
  </si>
  <si>
    <t>PISO VINILICA SEMIFLEXIVEL PARA PISOS, E = 3,2 MM (SEM COLOCACAO)</t>
  </si>
  <si>
    <t>COTAÇÃO</t>
  </si>
  <si>
    <t>PAREDE  VINÍLICA SEMI-FLEXÍVEL EM MANTA, PADRÃO LISO, ESPESSURA 3,2 MM, FIXADO COM COLA</t>
  </si>
  <si>
    <t>PLACA VINILICA SEMIFLEXIVEL PARA PISOS, E = 3,2 MM (SEM COLOCACAO)</t>
  </si>
  <si>
    <t>INSUMO - 10491</t>
  </si>
  <si>
    <t>VIDRO LISO INCOLOR 6 MM - SEM COLOCACAO</t>
  </si>
  <si>
    <t>ESQUADRIA FIXA DE VIDRO TEMPERADO, ESPESSURA 6MM</t>
  </si>
  <si>
    <t>ALUGUEL CONTAINER/ESCRITÓRIO, INCLUSIVE INSTALAÇÃO</t>
  </si>
  <si>
    <t>73847/001</t>
  </si>
  <si>
    <t>ALUGUEL CONTAINER/ESCRIT INCL INST ELET LARG=2,20 COMP=6,20M ALT=2,50M CHAPA ACO C/NERV TRAPEZ FORRO C/ISOL TERMO/ACUSTICO CHASSIS REFORC PISO COMPENS NAVAL EXC TRANSP/CARGA/DESCARGA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</si>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</sst>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164" formatCode="&quot;R$&quot;\ #,##0.00"/>
    <numFmt numFmtId="165" formatCode="#,##0_);\-#,##0"/>
    <numFmt numFmtId="166" formatCode="0.0000"/>
    <numFmt numFmtId="167" formatCode="#,##0.00_ ;\-#,##0.00\ "/>
    <numFmt numFmtId="168" formatCode="#,##0.0000"/>
    <numFmt numFmtId="169" formatCode="###0.0000;###0.0000"/>
  </numFmts>
  <fonts count="17" x14ac:knownFonts="1">
    <font>
      <sz val="10"/>
      <color rgb="FF000000"/>
      <name val="Times New Roman"/>
      <charset val="204"/>
    </font>
    <font>
      <sz val="10"/>
      <color rgb="FF000000"/>
      <name val="Consolas"/>
      <family val="3"/>
    </font>
    <font>
      <b/>
      <sz val="10"/>
      <name val="Consolas"/>
      <family val="3"/>
    </font>
    <font>
      <sz val="10"/>
      <name val="Consolas"/>
      <family val="3"/>
    </font>
    <font>
      <b/>
      <sz val="10"/>
      <color rgb="FF000000"/>
      <name val="Consolas"/>
      <family val="3"/>
    </font>
    <font>
      <sz val="9"/>
      <color rgb="FF000000"/>
      <name val="Consolas"/>
      <family val="3"/>
    </font>
    <font>
      <b/>
      <sz val="9"/>
      <name val="Consolas"/>
      <family val="3"/>
    </font>
    <font>
      <sz val="9"/>
      <name val="Consolas"/>
      <family val="3"/>
    </font>
    <font>
      <b/>
      <sz val="9"/>
      <color rgb="FF000000"/>
      <name val="Consolas"/>
      <family val="3"/>
    </font>
    <font>
      <b/>
      <sz val="12"/>
      <color rgb="FF000000"/>
      <name val="Consolas"/>
      <family val="3"/>
    </font>
    <font>
      <sz val="10"/>
      <name val="Arial"/>
      <family val="2"/>
    </font>
    <font>
      <b/>
      <sz val="14"/>
      <color theme="0"/>
      <name val="Consolas"/>
      <family val="3"/>
    </font>
    <font>
      <b/>
      <sz val="9"/>
      <color theme="0"/>
      <name val="Consolas"/>
      <family val="3"/>
    </font>
    <font>
      <sz val="11"/>
      <color indexed="8"/>
      <name val="Calibri"/>
      <family val="2"/>
    </font>
    <font>
      <sz val="9"/>
      <color indexed="8"/>
      <name val="Consolas"/>
      <family val="3"/>
    </font>
    <font>
      <b/>
      <sz val="9"/>
      <color theme="0"/>
      <name val="Calibri"/>
      <family val="2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/>
    <xf numFmtId="0" fontId="13" fillId="0" borderId="0"/>
    <xf numFmtId="0" fontId="13" fillId="0" borderId="0"/>
  </cellStyleXfs>
  <cellXfs count="233">
    <xf numFmtId="0" fontId="0" fillId="0" borderId="0" xfId="0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8" fontId="7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1" xfId="0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8" fontId="5" fillId="0" borderId="0" xfId="0" applyNumberFormat="1" applyFont="1" applyFill="1" applyBorder="1" applyAlignment="1">
      <alignment horizontal="center" vertical="center"/>
    </xf>
    <xf numFmtId="10" fontId="5" fillId="4" borderId="0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8" fontId="5" fillId="0" borderId="5" xfId="0" applyNumberFormat="1" applyFont="1" applyFill="1" applyBorder="1" applyAlignment="1">
      <alignment horizontal="center" vertical="center"/>
    </xf>
    <xf numFmtId="10" fontId="5" fillId="4" borderId="5" xfId="0" applyNumberFormat="1" applyFont="1" applyFill="1" applyBorder="1" applyAlignment="1">
      <alignment horizontal="center" vertical="center"/>
    </xf>
    <xf numFmtId="10" fontId="5" fillId="4" borderId="1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center"/>
    </xf>
    <xf numFmtId="1" fontId="2" fillId="3" borderId="5" xfId="2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2" fontId="2" fillId="3" borderId="0" xfId="1" applyNumberFormat="1" applyFont="1" applyFill="1" applyBorder="1" applyAlignment="1">
      <alignment horizontal="left" vertical="center" wrapText="1"/>
    </xf>
    <xf numFmtId="0" fontId="2" fillId="3" borderId="11" xfId="1" applyFont="1" applyFill="1" applyBorder="1" applyAlignment="1">
      <alignment horizontal="left" vertical="center" wrapText="1"/>
    </xf>
    <xf numFmtId="0" fontId="2" fillId="5" borderId="0" xfId="2" applyFont="1" applyFill="1" applyBorder="1" applyAlignment="1">
      <alignment horizontal="center" vertical="center" wrapText="1"/>
    </xf>
    <xf numFmtId="2" fontId="2" fillId="5" borderId="0" xfId="2" applyNumberFormat="1" applyFont="1" applyFill="1" applyBorder="1" applyAlignment="1">
      <alignment horizontal="center" vertical="center" wrapText="1"/>
    </xf>
    <xf numFmtId="0" fontId="2" fillId="5" borderId="11" xfId="2" applyFont="1" applyFill="1" applyBorder="1" applyAlignment="1">
      <alignment horizontal="center" vertical="center" wrapText="1"/>
    </xf>
    <xf numFmtId="165" fontId="3" fillId="3" borderId="5" xfId="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4" fontId="3" fillId="5" borderId="11" xfId="2" applyNumberFormat="1" applyFont="1" applyFill="1" applyBorder="1" applyAlignment="1">
      <alignment horizontal="right" vertical="center" wrapText="1"/>
    </xf>
    <xf numFmtId="167" fontId="2" fillId="0" borderId="11" xfId="2" applyNumberFormat="1" applyFont="1" applyFill="1" applyBorder="1" applyAlignment="1">
      <alignment horizontal="right" vertical="center" wrapText="1"/>
    </xf>
    <xf numFmtId="49" fontId="3" fillId="3" borderId="5" xfId="2" applyNumberFormat="1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left" vertical="center" wrapText="1"/>
    </xf>
    <xf numFmtId="0" fontId="14" fillId="0" borderId="0" xfId="3" applyFont="1" applyBorder="1" applyAlignment="1">
      <alignment horizontal="center" vertical="center" wrapText="1"/>
    </xf>
    <xf numFmtId="168" fontId="14" fillId="0" borderId="0" xfId="3" applyNumberFormat="1" applyFont="1" applyBorder="1" applyAlignment="1">
      <alignment horizontal="right" vertical="center" wrapText="1"/>
    </xf>
    <xf numFmtId="1" fontId="2" fillId="3" borderId="2" xfId="2" applyNumberFormat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/>
    </xf>
    <xf numFmtId="2" fontId="2" fillId="3" borderId="3" xfId="1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2" fillId="5" borderId="0" xfId="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3" borderId="0" xfId="1" applyFont="1" applyFill="1" applyBorder="1" applyAlignment="1">
      <alignment vertical="center"/>
    </xf>
    <xf numFmtId="0" fontId="8" fillId="0" borderId="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2" fillId="5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2" fillId="5" borderId="5" xfId="2" applyFont="1" applyFill="1" applyBorder="1" applyAlignment="1">
      <alignment horizontal="center" vertical="center" wrapText="1"/>
    </xf>
    <xf numFmtId="0" fontId="2" fillId="5" borderId="0" xfId="2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8" fontId="6" fillId="7" borderId="7" xfId="0" applyNumberFormat="1" applyFont="1" applyFill="1" applyBorder="1" applyAlignment="1">
      <alignment horizontal="center" vertical="center" wrapText="1"/>
    </xf>
    <xf numFmtId="1" fontId="8" fillId="8" borderId="6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8" fontId="6" fillId="8" borderId="7" xfId="0" applyNumberFormat="1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2" fillId="5" borderId="5" xfId="2" applyFont="1" applyFill="1" applyBorder="1" applyAlignment="1">
      <alignment vertical="center" wrapText="1"/>
    </xf>
    <xf numFmtId="0" fontId="2" fillId="7" borderId="5" xfId="2" applyFont="1" applyFill="1" applyBorder="1" applyAlignment="1">
      <alignment horizontal="center" vertical="center" wrapText="1"/>
    </xf>
    <xf numFmtId="0" fontId="2" fillId="7" borderId="11" xfId="2" applyFont="1" applyFill="1" applyBorder="1" applyAlignment="1">
      <alignment horizontal="center" vertical="center" wrapText="1"/>
    </xf>
    <xf numFmtId="0" fontId="3" fillId="7" borderId="11" xfId="2" applyFont="1" applyFill="1" applyBorder="1" applyAlignment="1">
      <alignment horizontal="center" vertical="center" wrapText="1"/>
    </xf>
    <xf numFmtId="4" fontId="2" fillId="8" borderId="14" xfId="2" applyNumberFormat="1" applyFont="1" applyFill="1" applyBorder="1" applyAlignment="1">
      <alignment horizontal="right" vertical="center" wrapText="1"/>
    </xf>
    <xf numFmtId="0" fontId="3" fillId="5" borderId="5" xfId="2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right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165" fontId="7" fillId="3" borderId="5" xfId="2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4" fontId="7" fillId="5" borderId="11" xfId="2" applyNumberFormat="1" applyFont="1" applyFill="1" applyBorder="1" applyAlignment="1">
      <alignment horizontal="right" vertical="center" wrapText="1"/>
    </xf>
    <xf numFmtId="2" fontId="7" fillId="5" borderId="0" xfId="2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5" borderId="5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6" fillId="5" borderId="5" xfId="2" applyFont="1" applyFill="1" applyBorder="1" applyAlignment="1">
      <alignment horizontal="center" vertical="center"/>
    </xf>
    <xf numFmtId="0" fontId="3" fillId="7" borderId="5" xfId="2" applyNumberFormat="1" applyFont="1" applyFill="1" applyBorder="1" applyAlignment="1">
      <alignment horizontal="center" vertical="center" wrapText="1"/>
    </xf>
    <xf numFmtId="0" fontId="2" fillId="5" borderId="0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8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164" fontId="6" fillId="8" borderId="16" xfId="0" applyNumberFormat="1" applyFont="1" applyFill="1" applyBorder="1" applyAlignment="1">
      <alignment horizontal="center" vertical="center" wrapText="1"/>
    </xf>
    <xf numFmtId="164" fontId="6" fillId="8" borderId="17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top"/>
    </xf>
    <xf numFmtId="0" fontId="2" fillId="3" borderId="4" xfId="1" applyFont="1" applyFill="1" applyBorder="1" applyAlignment="1">
      <alignment horizontal="right" vertical="center" wrapText="1"/>
    </xf>
    <xf numFmtId="165" fontId="2" fillId="3" borderId="5" xfId="2" applyNumberFormat="1" applyFont="1" applyFill="1" applyBorder="1" applyAlignment="1">
      <alignment horizontal="right" vertical="center" wrapText="1"/>
    </xf>
    <xf numFmtId="165" fontId="2" fillId="3" borderId="0" xfId="2" applyNumberFormat="1" applyFont="1" applyFill="1" applyBorder="1" applyAlignment="1">
      <alignment horizontal="right" vertical="center" wrapText="1"/>
    </xf>
    <xf numFmtId="4" fontId="2" fillId="3" borderId="11" xfId="2" applyNumberFormat="1" applyFont="1" applyFill="1" applyBorder="1" applyAlignment="1">
      <alignment horizontal="right"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8" fontId="7" fillId="2" borderId="10" xfId="0" applyNumberFormat="1" applyFont="1" applyFill="1" applyBorder="1" applyAlignment="1">
      <alignment horizontal="center" vertical="center" wrapText="1"/>
    </xf>
    <xf numFmtId="8" fontId="7" fillId="0" borderId="10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8" fontId="12" fillId="6" borderId="3" xfId="0" applyNumberFormat="1" applyFont="1" applyFill="1" applyBorder="1" applyAlignment="1">
      <alignment horizontal="center" vertical="center"/>
    </xf>
    <xf numFmtId="10" fontId="12" fillId="6" borderId="0" xfId="0" applyNumberFormat="1" applyFont="1" applyFill="1" applyBorder="1" applyAlignment="1">
      <alignment horizontal="center" vertical="center"/>
    </xf>
    <xf numFmtId="8" fontId="12" fillId="6" borderId="0" xfId="0" applyNumberFormat="1" applyFont="1" applyFill="1" applyBorder="1" applyAlignment="1">
      <alignment horizontal="center" vertical="center"/>
    </xf>
    <xf numFmtId="8" fontId="12" fillId="6" borderId="11" xfId="0" applyNumberFormat="1" applyFont="1" applyFill="1" applyBorder="1" applyAlignment="1">
      <alignment horizontal="center" vertical="center"/>
    </xf>
    <xf numFmtId="10" fontId="12" fillId="6" borderId="13" xfId="0" applyNumberFormat="1" applyFont="1" applyFill="1" applyBorder="1" applyAlignment="1">
      <alignment horizontal="center" vertical="center"/>
    </xf>
    <xf numFmtId="8" fontId="12" fillId="6" borderId="4" xfId="0" applyNumberFormat="1" applyFont="1" applyFill="1" applyBorder="1" applyAlignment="1">
      <alignment horizontal="center" vertical="center"/>
    </xf>
    <xf numFmtId="10" fontId="12" fillId="6" borderId="11" xfId="0" applyNumberFormat="1" applyFont="1" applyFill="1" applyBorder="1" applyAlignment="1">
      <alignment horizontal="center" vertical="center"/>
    </xf>
    <xf numFmtId="10" fontId="12" fillId="6" borderId="14" xfId="0" applyNumberFormat="1" applyFont="1" applyFill="1" applyBorder="1" applyAlignment="1">
      <alignment horizontal="center" vertical="center"/>
    </xf>
    <xf numFmtId="8" fontId="6" fillId="10" borderId="2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6" borderId="5" xfId="1" applyFont="1" applyFill="1" applyBorder="1" applyAlignment="1">
      <alignment horizontal="center"/>
    </xf>
    <xf numFmtId="0" fontId="12" fillId="6" borderId="0" xfId="1" applyFont="1" applyFill="1" applyBorder="1" applyAlignment="1">
      <alignment horizontal="center"/>
    </xf>
    <xf numFmtId="0" fontId="12" fillId="6" borderId="11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165" fontId="2" fillId="8" borderId="12" xfId="2" applyNumberFormat="1" applyFont="1" applyFill="1" applyBorder="1" applyAlignment="1">
      <alignment horizontal="right" vertical="center" wrapText="1"/>
    </xf>
    <xf numFmtId="165" fontId="2" fillId="8" borderId="13" xfId="2" applyNumberFormat="1" applyFont="1" applyFill="1" applyBorder="1" applyAlignment="1">
      <alignment horizontal="right" vertical="center" wrapText="1"/>
    </xf>
    <xf numFmtId="0" fontId="3" fillId="7" borderId="0" xfId="2" applyFont="1" applyFill="1" applyBorder="1" applyAlignment="1">
      <alignment horizontal="left" vertical="center" wrapText="1"/>
    </xf>
    <xf numFmtId="0" fontId="2" fillId="5" borderId="5" xfId="2" applyFont="1" applyFill="1" applyBorder="1" applyAlignment="1">
      <alignment horizontal="center" vertical="center" wrapText="1"/>
    </xf>
    <xf numFmtId="0" fontId="2" fillId="5" borderId="0" xfId="2" applyFont="1" applyFill="1" applyBorder="1" applyAlignment="1">
      <alignment horizontal="center" vertical="center" wrapText="1"/>
    </xf>
    <xf numFmtId="165" fontId="2" fillId="0" borderId="5" xfId="2" applyNumberFormat="1" applyFont="1" applyFill="1" applyBorder="1" applyAlignment="1">
      <alignment horizontal="right" vertical="center" wrapText="1"/>
    </xf>
    <xf numFmtId="165" fontId="2" fillId="0" borderId="0" xfId="2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9" borderId="18" xfId="1" applyFont="1" applyFill="1" applyBorder="1" applyAlignment="1">
      <alignment horizontal="center"/>
    </xf>
    <xf numFmtId="0" fontId="11" fillId="9" borderId="19" xfId="1" applyFont="1" applyFill="1" applyBorder="1" applyAlignment="1">
      <alignment horizontal="center"/>
    </xf>
    <xf numFmtId="0" fontId="11" fillId="9" borderId="20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12" fillId="6" borderId="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8" fontId="5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11" fillId="6" borderId="18" xfId="1" applyFont="1" applyFill="1" applyBorder="1" applyAlignment="1">
      <alignment horizontal="center"/>
    </xf>
    <xf numFmtId="0" fontId="11" fillId="6" borderId="19" xfId="1" applyFont="1" applyFill="1" applyBorder="1" applyAlignment="1">
      <alignment horizontal="center"/>
    </xf>
    <xf numFmtId="0" fontId="11" fillId="6" borderId="20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</cellXfs>
  <cellStyles count="4">
    <cellStyle name="Normal" xfId="0" builtinId="0"/>
    <cellStyle name="Normal 12" xfId="2"/>
    <cellStyle name="Normal 2 2 2" xfId="1"/>
    <cellStyle name="Normal_Pesquisa no referencial 10 de maio de 2013" xfId="3"/>
  </cellStyles>
  <dxfs count="0"/>
  <tableStyles count="0" defaultTableStyle="TableStyleMedium9" defaultPivotStyle="PivotStyleLight16"/>
  <colors>
    <mruColors>
      <color rgb="FF5381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47628</xdr:colOff>
      <xdr:row>0</xdr:row>
      <xdr:rowOff>13607</xdr:rowOff>
    </xdr:from>
    <xdr:to>
      <xdr:col>2</xdr:col>
      <xdr:colOff>646340</xdr:colOff>
      <xdr:row>4</xdr:row>
      <xdr:rowOff>34018</xdr:rowOff>
    </xdr:to>
    <xdr:pic>
      <xdr:nvPicPr>
        <xdr:cNvPr id="4" name="Imagem 3" descr="opção-3">
          <a:extLst>
            <a:ext uri="{FF2B5EF4-FFF2-40B4-BE49-F238E27FC236}">
              <a16:creationId xmlns="" xmlns:a16="http://schemas.microsoft.com/office/drawing/2014/main" id="{FF0BF4BB-36F4-485A-909A-1C6E9E33E76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8" y="13607"/>
          <a:ext cx="598712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38100</xdr:rowOff>
    </xdr:from>
    <xdr:to>
      <xdr:col>2</xdr:col>
      <xdr:colOff>771525</xdr:colOff>
      <xdr:row>4</xdr:row>
      <xdr:rowOff>0</xdr:rowOff>
    </xdr:to>
    <xdr:pic>
      <xdr:nvPicPr>
        <xdr:cNvPr id="3" name="Imagem 2" descr="opção-3">
          <a:extLst>
            <a:ext uri="{FF2B5EF4-FFF2-40B4-BE49-F238E27FC236}">
              <a16:creationId xmlns="" xmlns:a16="http://schemas.microsoft.com/office/drawing/2014/main" id="{8D1607EE-4EFE-4048-AAE6-4DAAF4959ED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38100"/>
          <a:ext cx="723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657225</xdr:colOff>
      <xdr:row>4</xdr:row>
      <xdr:rowOff>19050</xdr:rowOff>
    </xdr:to>
    <xdr:pic>
      <xdr:nvPicPr>
        <xdr:cNvPr id="4" name="Imagem 3" descr="opção-3">
          <a:extLst>
            <a:ext uri="{FF2B5EF4-FFF2-40B4-BE49-F238E27FC236}">
              <a16:creationId xmlns="" xmlns:a16="http://schemas.microsoft.com/office/drawing/2014/main" id="{B470A9E5-ADE2-48B5-A5BF-AEDD114637D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85725"/>
          <a:ext cx="6381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1%20-%20PROJETOS%20E%20CONSULTORIA/SEBRAE%20-%20OR&#199;AMENTO/ORC-%20SEBRAE%20-%20REFEIT&#211;RIO%20-%20Planilha%20Or&#231;ament&#225;ria-R01%20-%20ERR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 SINTÉTICA"/>
      <sheetName val="C.P.U"/>
      <sheetName val="CRON."/>
    </sheetNames>
    <sheetDataSet>
      <sheetData sheetId="0">
        <row r="91">
          <cell r="C91" t="str">
            <v>10.1</v>
          </cell>
          <cell r="E91" t="str">
            <v>BACADAS E LAVATORIOS</v>
          </cell>
        </row>
        <row r="94">
          <cell r="C94" t="str">
            <v>10.1.3</v>
          </cell>
          <cell r="E94" t="str">
            <v>BANCADA DE GRANITO BRANCO POLIDO PARA PIA DE COZINHA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view="pageBreakPreview" zoomScale="90" zoomScaleNormal="70" zoomScaleSheetLayoutView="90" workbookViewId="0">
      <selection activeCell="H109" sqref="H109"/>
    </sheetView>
  </sheetViews>
  <sheetFormatPr defaultRowHeight="12" x14ac:dyDescent="0.2"/>
  <cols>
    <col min="1" max="1" width="3" style="77" customWidth="1"/>
    <col min="2" max="2" width="1.1640625" style="77" customWidth="1"/>
    <col min="3" max="3" width="12.6640625" style="56" customWidth="1"/>
    <col min="4" max="4" width="15" style="56" customWidth="1"/>
    <col min="5" max="5" width="74.1640625" style="57" customWidth="1"/>
    <col min="6" max="6" width="9" style="56" customWidth="1"/>
    <col min="7" max="7" width="10.83203125" style="56" customWidth="1"/>
    <col min="8" max="8" width="20" style="5" customWidth="1"/>
    <col min="9" max="9" width="16.5" style="5" customWidth="1"/>
    <col min="10" max="10" width="19.5" style="5" customWidth="1"/>
    <col min="11" max="11" width="1.1640625" style="63" customWidth="1"/>
    <col min="12" max="13" width="17.83203125" style="5" bestFit="1" customWidth="1"/>
    <col min="14" max="16384" width="9.33203125" style="63"/>
  </cols>
  <sheetData>
    <row r="1" spans="1:13" x14ac:dyDescent="0.2">
      <c r="C1" s="18"/>
      <c r="D1" s="170" t="s">
        <v>200</v>
      </c>
      <c r="E1" s="170"/>
      <c r="F1" s="170"/>
      <c r="G1" s="170"/>
      <c r="H1" s="170"/>
      <c r="I1" s="170"/>
      <c r="J1" s="171"/>
    </row>
    <row r="2" spans="1:13" x14ac:dyDescent="0.2">
      <c r="C2" s="62"/>
      <c r="D2" s="172" t="s">
        <v>201</v>
      </c>
      <c r="E2" s="172"/>
      <c r="F2" s="172"/>
      <c r="G2" s="172"/>
      <c r="H2" s="172"/>
      <c r="I2" s="172"/>
      <c r="J2" s="173"/>
    </row>
    <row r="3" spans="1:13" x14ac:dyDescent="0.2">
      <c r="C3" s="62"/>
      <c r="D3" s="174" t="s">
        <v>197</v>
      </c>
      <c r="E3" s="174"/>
      <c r="F3" s="174"/>
      <c r="G3" s="174"/>
      <c r="H3" s="174"/>
      <c r="I3" s="174"/>
      <c r="J3" s="175"/>
    </row>
    <row r="4" spans="1:13" x14ac:dyDescent="0.2">
      <c r="C4" s="62"/>
      <c r="D4" s="174" t="s">
        <v>198</v>
      </c>
      <c r="E4" s="174"/>
      <c r="F4" s="174"/>
      <c r="G4" s="174"/>
      <c r="H4" s="174"/>
      <c r="I4" s="174"/>
      <c r="J4" s="175"/>
    </row>
    <row r="5" spans="1:13" ht="5.0999999999999996" customHeight="1" x14ac:dyDescent="0.2">
      <c r="C5" s="65"/>
      <c r="D5" s="66"/>
      <c r="E5" s="63"/>
      <c r="F5" s="63"/>
      <c r="G5" s="63"/>
      <c r="H5" s="63"/>
      <c r="I5" s="63"/>
      <c r="J5" s="19"/>
    </row>
    <row r="6" spans="1:13" x14ac:dyDescent="0.2">
      <c r="C6" s="176" t="s">
        <v>194</v>
      </c>
      <c r="D6" s="172"/>
      <c r="E6" s="172"/>
      <c r="F6" s="172"/>
      <c r="G6" s="172"/>
      <c r="H6" s="172"/>
      <c r="I6" s="172"/>
      <c r="J6" s="173"/>
    </row>
    <row r="7" spans="1:13" x14ac:dyDescent="0.2">
      <c r="C7" s="183" t="s">
        <v>195</v>
      </c>
      <c r="D7" s="178"/>
      <c r="E7" s="178"/>
      <c r="F7" s="178"/>
      <c r="G7" s="178"/>
      <c r="H7" s="178"/>
      <c r="I7" s="178"/>
      <c r="J7" s="179"/>
    </row>
    <row r="8" spans="1:13" x14ac:dyDescent="0.2">
      <c r="C8" s="183" t="s">
        <v>196</v>
      </c>
      <c r="D8" s="178"/>
      <c r="E8" s="178"/>
      <c r="F8" s="178"/>
      <c r="G8" s="178"/>
      <c r="H8" s="178"/>
      <c r="I8" s="178"/>
      <c r="J8" s="179"/>
    </row>
    <row r="9" spans="1:13" s="75" customFormat="1" x14ac:dyDescent="0.2">
      <c r="A9" s="77"/>
      <c r="B9" s="77"/>
      <c r="C9" s="177" t="s">
        <v>249</v>
      </c>
      <c r="D9" s="178"/>
      <c r="E9" s="178"/>
      <c r="F9" s="178"/>
      <c r="G9" s="178"/>
      <c r="H9" s="178"/>
      <c r="I9" s="178"/>
      <c r="J9" s="179"/>
      <c r="L9" s="5"/>
      <c r="M9" s="5"/>
    </row>
    <row r="10" spans="1:13" x14ac:dyDescent="0.2">
      <c r="C10" s="177" t="s">
        <v>204</v>
      </c>
      <c r="D10" s="178"/>
      <c r="E10" s="178"/>
      <c r="F10" s="178"/>
      <c r="G10" s="178"/>
      <c r="H10" s="178"/>
      <c r="I10" s="178"/>
      <c r="J10" s="179"/>
    </row>
    <row r="11" spans="1:13" ht="5.0999999999999996" customHeight="1" x14ac:dyDescent="0.2">
      <c r="C11" s="62"/>
      <c r="D11" s="63"/>
      <c r="E11" s="63"/>
      <c r="F11" s="63"/>
      <c r="G11" s="63"/>
      <c r="H11" s="63"/>
      <c r="I11" s="63"/>
      <c r="J11" s="19"/>
    </row>
    <row r="12" spans="1:13" ht="18" customHeight="1" x14ac:dyDescent="0.2">
      <c r="C12" s="184" t="s">
        <v>134</v>
      </c>
      <c r="D12" s="185"/>
      <c r="E12" s="185"/>
      <c r="F12" s="185"/>
      <c r="G12" s="185"/>
      <c r="H12" s="185"/>
      <c r="I12" s="185"/>
      <c r="J12" s="186"/>
    </row>
    <row r="13" spans="1:13" ht="5.0999999999999996" customHeight="1" thickBot="1" x14ac:dyDescent="0.25">
      <c r="C13" s="187"/>
      <c r="D13" s="188"/>
      <c r="E13" s="188"/>
      <c r="F13" s="188"/>
      <c r="G13" s="188"/>
      <c r="H13" s="188"/>
      <c r="I13" s="188"/>
      <c r="J13" s="189"/>
    </row>
    <row r="14" spans="1:13" ht="18" customHeight="1" x14ac:dyDescent="0.2">
      <c r="C14" s="127" t="s">
        <v>0</v>
      </c>
      <c r="D14" s="128" t="s">
        <v>222</v>
      </c>
      <c r="E14" s="128" t="s">
        <v>1</v>
      </c>
      <c r="F14" s="128" t="s">
        <v>2</v>
      </c>
      <c r="G14" s="128" t="s">
        <v>3</v>
      </c>
      <c r="H14" s="129" t="s">
        <v>4</v>
      </c>
      <c r="I14" s="129" t="s">
        <v>5</v>
      </c>
      <c r="J14" s="130" t="s">
        <v>6</v>
      </c>
    </row>
    <row r="15" spans="1:13" ht="18" customHeight="1" x14ac:dyDescent="0.2">
      <c r="C15" s="84">
        <v>1</v>
      </c>
      <c r="D15" s="85"/>
      <c r="E15" s="86" t="s">
        <v>7</v>
      </c>
      <c r="F15" s="85"/>
      <c r="G15" s="85"/>
      <c r="H15" s="87"/>
      <c r="I15" s="87"/>
      <c r="J15" s="88">
        <f>J16</f>
        <v>0</v>
      </c>
    </row>
    <row r="16" spans="1:13" ht="18" customHeight="1" x14ac:dyDescent="0.2">
      <c r="C16" s="89" t="s">
        <v>8</v>
      </c>
      <c r="D16" s="80"/>
      <c r="E16" s="81" t="s">
        <v>206</v>
      </c>
      <c r="F16" s="80"/>
      <c r="G16" s="80"/>
      <c r="H16" s="82"/>
      <c r="I16" s="82"/>
      <c r="J16" s="83">
        <f>SUM(I17:I19)</f>
        <v>0</v>
      </c>
    </row>
    <row r="17" spans="1:13" ht="18" customHeight="1" x14ac:dyDescent="0.2">
      <c r="C17" s="7" t="s">
        <v>10</v>
      </c>
      <c r="D17" s="1" t="str">
        <f>C.P.U!H15</f>
        <v>C.001</v>
      </c>
      <c r="E17" s="2" t="s">
        <v>199</v>
      </c>
      <c r="F17" s="1" t="s">
        <v>11</v>
      </c>
      <c r="G17" s="3">
        <v>1</v>
      </c>
      <c r="H17" s="6"/>
      <c r="I17" s="6"/>
      <c r="J17" s="8"/>
    </row>
    <row r="18" spans="1:13" ht="18" customHeight="1" x14ac:dyDescent="0.2">
      <c r="C18" s="7" t="s">
        <v>12</v>
      </c>
      <c r="D18" s="1" t="str">
        <f>C.P.U!H26</f>
        <v>C.002</v>
      </c>
      <c r="E18" s="2" t="s">
        <v>213</v>
      </c>
      <c r="F18" s="1" t="s">
        <v>152</v>
      </c>
      <c r="G18" s="3">
        <v>48</v>
      </c>
      <c r="H18" s="6"/>
      <c r="I18" s="6"/>
      <c r="J18" s="8"/>
    </row>
    <row r="19" spans="1:13" s="75" customFormat="1" ht="18" customHeight="1" x14ac:dyDescent="0.2">
      <c r="A19" s="77"/>
      <c r="B19" s="77"/>
      <c r="C19" s="7" t="s">
        <v>202</v>
      </c>
      <c r="D19" s="1" t="str">
        <f>C.P.U!H37</f>
        <v>C.003</v>
      </c>
      <c r="E19" s="2" t="s">
        <v>210</v>
      </c>
      <c r="F19" s="1" t="s">
        <v>152</v>
      </c>
      <c r="G19" s="3">
        <v>144</v>
      </c>
      <c r="H19" s="6"/>
      <c r="I19" s="6"/>
      <c r="J19" s="8"/>
      <c r="L19" s="5"/>
      <c r="M19" s="5"/>
    </row>
    <row r="20" spans="1:13" ht="18" customHeight="1" x14ac:dyDescent="0.2">
      <c r="C20" s="84">
        <v>2</v>
      </c>
      <c r="D20" s="85"/>
      <c r="E20" s="86" t="s">
        <v>233</v>
      </c>
      <c r="F20" s="85"/>
      <c r="G20" s="85"/>
      <c r="H20" s="87"/>
      <c r="I20" s="87"/>
      <c r="J20" s="88">
        <f>J21+J24</f>
        <v>0</v>
      </c>
    </row>
    <row r="21" spans="1:13" ht="18" customHeight="1" x14ac:dyDescent="0.2">
      <c r="C21" s="89" t="s">
        <v>14</v>
      </c>
      <c r="D21" s="80"/>
      <c r="E21" s="81" t="s">
        <v>231</v>
      </c>
      <c r="F21" s="80"/>
      <c r="G21" s="80"/>
      <c r="H21" s="82"/>
      <c r="I21" s="82"/>
      <c r="J21" s="83">
        <f>SUM(I22:I23)</f>
        <v>0</v>
      </c>
    </row>
    <row r="22" spans="1:13" ht="18" customHeight="1" x14ac:dyDescent="0.2">
      <c r="C22" s="7" t="s">
        <v>510</v>
      </c>
      <c r="D22" s="1" t="str">
        <f>C.P.U!H49</f>
        <v>C.005</v>
      </c>
      <c r="E22" s="2" t="s">
        <v>523</v>
      </c>
      <c r="F22" s="1" t="s">
        <v>526</v>
      </c>
      <c r="G22" s="3">
        <v>2</v>
      </c>
      <c r="H22" s="6"/>
      <c r="I22" s="6"/>
      <c r="J22" s="8"/>
    </row>
    <row r="23" spans="1:13" ht="24" x14ac:dyDescent="0.2">
      <c r="C23" s="7" t="s">
        <v>511</v>
      </c>
      <c r="D23" s="1" t="str">
        <f>C.P.U!H60</f>
        <v>C.007</v>
      </c>
      <c r="E23" s="2" t="s">
        <v>19</v>
      </c>
      <c r="F23" s="1" t="s">
        <v>16</v>
      </c>
      <c r="G23" s="3">
        <v>28</v>
      </c>
      <c r="H23" s="6"/>
      <c r="I23" s="6"/>
      <c r="J23" s="8"/>
    </row>
    <row r="24" spans="1:13" ht="18" customHeight="1" x14ac:dyDescent="0.2">
      <c r="C24" s="89" t="s">
        <v>21</v>
      </c>
      <c r="D24" s="80"/>
      <c r="E24" s="81" t="s">
        <v>32</v>
      </c>
      <c r="F24" s="80"/>
      <c r="G24" s="80"/>
      <c r="H24" s="82"/>
      <c r="I24" s="82"/>
      <c r="J24" s="83">
        <f>SUM(I25:I35)</f>
        <v>0</v>
      </c>
    </row>
    <row r="25" spans="1:13" ht="24" x14ac:dyDescent="0.2">
      <c r="C25" s="7" t="s">
        <v>22</v>
      </c>
      <c r="D25" s="1" t="str">
        <f>C.P.U!H77</f>
        <v>C.008</v>
      </c>
      <c r="E25" s="2" t="s">
        <v>232</v>
      </c>
      <c r="F25" s="1" t="s">
        <v>18</v>
      </c>
      <c r="G25" s="3">
        <f>1.89+0.08</f>
        <v>1.97</v>
      </c>
      <c r="H25" s="6"/>
      <c r="I25" s="6"/>
      <c r="J25" s="8"/>
    </row>
    <row r="26" spans="1:13" s="75" customFormat="1" ht="24" x14ac:dyDescent="0.2">
      <c r="A26" s="77"/>
      <c r="B26" s="77"/>
      <c r="C26" s="7" t="s">
        <v>23</v>
      </c>
      <c r="D26" s="1" t="str">
        <f>C.P.U!H89</f>
        <v>C.009</v>
      </c>
      <c r="E26" s="2" t="s">
        <v>234</v>
      </c>
      <c r="F26" s="1" t="s">
        <v>52</v>
      </c>
      <c r="G26" s="3">
        <v>51.01</v>
      </c>
      <c r="H26" s="6"/>
      <c r="I26" s="6"/>
      <c r="J26" s="8"/>
      <c r="L26" s="5"/>
      <c r="M26" s="5"/>
    </row>
    <row r="27" spans="1:13" ht="24" x14ac:dyDescent="0.2">
      <c r="C27" s="7" t="s">
        <v>24</v>
      </c>
      <c r="D27" s="1" t="str">
        <f>C.P.U!H101</f>
        <v>C.010</v>
      </c>
      <c r="E27" s="2" t="s">
        <v>236</v>
      </c>
      <c r="F27" s="1" t="s">
        <v>52</v>
      </c>
      <c r="G27" s="3">
        <v>43.09</v>
      </c>
      <c r="H27" s="6"/>
      <c r="I27" s="6"/>
      <c r="J27" s="8"/>
    </row>
    <row r="28" spans="1:13" ht="24" x14ac:dyDescent="0.2">
      <c r="C28" s="7" t="s">
        <v>25</v>
      </c>
      <c r="D28" s="1" t="str">
        <f>C.P.U!H113</f>
        <v>C.011</v>
      </c>
      <c r="E28" s="2" t="s">
        <v>239</v>
      </c>
      <c r="F28" s="1" t="s">
        <v>16</v>
      </c>
      <c r="G28" s="3">
        <v>3.1</v>
      </c>
      <c r="H28" s="6"/>
      <c r="I28" s="6"/>
      <c r="J28" s="8"/>
    </row>
    <row r="29" spans="1:13" ht="18" customHeight="1" x14ac:dyDescent="0.2">
      <c r="C29" s="7" t="s">
        <v>27</v>
      </c>
      <c r="D29" s="1" t="str">
        <f>C.P.U!H125</f>
        <v>C.012</v>
      </c>
      <c r="E29" s="2" t="s">
        <v>237</v>
      </c>
      <c r="F29" s="1" t="s">
        <v>52</v>
      </c>
      <c r="G29" s="3">
        <v>17.920000000000002</v>
      </c>
      <c r="H29" s="6"/>
      <c r="I29" s="6"/>
      <c r="J29" s="8"/>
    </row>
    <row r="30" spans="1:13" ht="18" customHeight="1" x14ac:dyDescent="0.2">
      <c r="C30" s="7" t="s">
        <v>28</v>
      </c>
      <c r="D30" s="1" t="str">
        <f>C.P.U!H136</f>
        <v>C.013</v>
      </c>
      <c r="E30" s="2" t="s">
        <v>238</v>
      </c>
      <c r="F30" s="1" t="s">
        <v>33</v>
      </c>
      <c r="G30" s="3">
        <v>4</v>
      </c>
      <c r="H30" s="6"/>
      <c r="I30" s="6"/>
      <c r="J30" s="8"/>
    </row>
    <row r="31" spans="1:13" ht="24" x14ac:dyDescent="0.2">
      <c r="C31" s="7" t="s">
        <v>29</v>
      </c>
      <c r="D31" s="1" t="str">
        <f>C.P.U!H148</f>
        <v>C.014</v>
      </c>
      <c r="E31" s="2" t="s">
        <v>250</v>
      </c>
      <c r="F31" s="1" t="s">
        <v>33</v>
      </c>
      <c r="G31" s="3">
        <v>4</v>
      </c>
      <c r="H31" s="6"/>
      <c r="I31" s="6"/>
      <c r="J31" s="8"/>
    </row>
    <row r="32" spans="1:13" ht="24" x14ac:dyDescent="0.2">
      <c r="C32" s="7" t="s">
        <v>30</v>
      </c>
      <c r="D32" s="1" t="str">
        <f>C.P.U!H160</f>
        <v>C.015</v>
      </c>
      <c r="E32" s="2" t="s">
        <v>251</v>
      </c>
      <c r="F32" s="1" t="s">
        <v>16</v>
      </c>
      <c r="G32" s="3">
        <v>81</v>
      </c>
      <c r="H32" s="6"/>
      <c r="I32" s="6"/>
      <c r="J32" s="8"/>
    </row>
    <row r="33" spans="3:13" s="77" customFormat="1" ht="18" customHeight="1" x14ac:dyDescent="0.2">
      <c r="C33" s="7" t="s">
        <v>31</v>
      </c>
      <c r="D33" s="1" t="str">
        <f>C.P.U!H172</f>
        <v>C.016</v>
      </c>
      <c r="E33" s="2" t="s">
        <v>259</v>
      </c>
      <c r="F33" s="1" t="s">
        <v>16</v>
      </c>
      <c r="G33" s="3">
        <v>14.6</v>
      </c>
      <c r="H33" s="6"/>
      <c r="I33" s="6"/>
      <c r="J33" s="8"/>
      <c r="L33" s="5"/>
      <c r="M33" s="5"/>
    </row>
    <row r="34" spans="3:13" ht="18" customHeight="1" x14ac:dyDescent="0.2">
      <c r="C34" s="7" t="s">
        <v>257</v>
      </c>
      <c r="D34" s="1" t="str">
        <f>C.P.U!H185</f>
        <v>C.017</v>
      </c>
      <c r="E34" s="2" t="s">
        <v>17</v>
      </c>
      <c r="F34" s="1" t="s">
        <v>18</v>
      </c>
      <c r="G34" s="3">
        <v>12</v>
      </c>
      <c r="H34" s="6"/>
      <c r="I34" s="6"/>
      <c r="J34" s="8"/>
    </row>
    <row r="35" spans="3:13" ht="24" x14ac:dyDescent="0.2">
      <c r="C35" s="7" t="s">
        <v>258</v>
      </c>
      <c r="D35" s="1" t="str">
        <f>C.P.U!H196</f>
        <v>C.018</v>
      </c>
      <c r="E35" s="2" t="s">
        <v>255</v>
      </c>
      <c r="F35" s="1" t="s">
        <v>18</v>
      </c>
      <c r="G35" s="3">
        <v>12</v>
      </c>
      <c r="H35" s="6"/>
      <c r="I35" s="6"/>
      <c r="J35" s="8"/>
    </row>
    <row r="36" spans="3:13" ht="18" customHeight="1" x14ac:dyDescent="0.2">
      <c r="C36" s="136">
        <v>3</v>
      </c>
      <c r="D36" s="137"/>
      <c r="E36" s="86" t="s">
        <v>261</v>
      </c>
      <c r="F36" s="137"/>
      <c r="G36" s="137"/>
      <c r="H36" s="138"/>
      <c r="I36" s="138"/>
      <c r="J36" s="88">
        <f>J37</f>
        <v>0</v>
      </c>
    </row>
    <row r="37" spans="3:13" ht="18" customHeight="1" x14ac:dyDescent="0.2">
      <c r="C37" s="89" t="s">
        <v>34</v>
      </c>
      <c r="D37" s="80"/>
      <c r="E37" s="81" t="s">
        <v>262</v>
      </c>
      <c r="F37" s="80"/>
      <c r="G37" s="80"/>
      <c r="H37" s="82"/>
      <c r="I37" s="82"/>
      <c r="J37" s="83">
        <f>SUM(I38:I42)</f>
        <v>0</v>
      </c>
    </row>
    <row r="38" spans="3:13" ht="48" x14ac:dyDescent="0.2">
      <c r="C38" s="7" t="s">
        <v>35</v>
      </c>
      <c r="D38" s="1" t="str">
        <f>C.P.U!H208</f>
        <v>C.019</v>
      </c>
      <c r="E38" s="2" t="s">
        <v>263</v>
      </c>
      <c r="F38" s="1" t="s">
        <v>16</v>
      </c>
      <c r="G38" s="3">
        <v>21.83</v>
      </c>
      <c r="H38" s="6"/>
      <c r="I38" s="6"/>
      <c r="J38" s="8"/>
    </row>
    <row r="39" spans="3:13" s="77" customFormat="1" ht="24" x14ac:dyDescent="0.2">
      <c r="C39" s="7" t="s">
        <v>36</v>
      </c>
      <c r="D39" s="1" t="str">
        <f>C.P.U!H223</f>
        <v>C.020</v>
      </c>
      <c r="E39" s="2" t="s">
        <v>295</v>
      </c>
      <c r="F39" s="1" t="str">
        <f>C.P.U!H225</f>
        <v>M</v>
      </c>
      <c r="G39" s="3">
        <f>C.P.U!H233</f>
        <v>4.8495699999999999</v>
      </c>
      <c r="H39" s="6"/>
      <c r="I39" s="6"/>
      <c r="J39" s="8"/>
      <c r="L39" s="5"/>
      <c r="M39" s="5"/>
    </row>
    <row r="40" spans="3:13" s="77" customFormat="1" ht="36" x14ac:dyDescent="0.2">
      <c r="C40" s="7" t="s">
        <v>37</v>
      </c>
      <c r="D40" s="1" t="str">
        <f>C.P.U!H235</f>
        <v>C.021</v>
      </c>
      <c r="E40" s="2" t="s">
        <v>271</v>
      </c>
      <c r="F40" s="1" t="s">
        <v>16</v>
      </c>
      <c r="G40" s="3">
        <v>4.2300000000000004</v>
      </c>
      <c r="H40" s="6"/>
      <c r="I40" s="6"/>
      <c r="J40" s="8"/>
      <c r="L40" s="5"/>
      <c r="M40" s="5"/>
    </row>
    <row r="41" spans="3:13" s="77" customFormat="1" ht="18" customHeight="1" x14ac:dyDescent="0.2">
      <c r="C41" s="7" t="s">
        <v>38</v>
      </c>
      <c r="D41" s="1" t="str">
        <f>C.P.U!H255</f>
        <v>C.022</v>
      </c>
      <c r="E41" s="2" t="s">
        <v>292</v>
      </c>
      <c r="F41" s="1" t="s">
        <v>52</v>
      </c>
      <c r="G41" s="3">
        <f>1.2*3</f>
        <v>3.5999999999999996</v>
      </c>
      <c r="H41" s="6"/>
      <c r="I41" s="6"/>
      <c r="J41" s="8"/>
      <c r="L41" s="5"/>
      <c r="M41" s="5"/>
    </row>
    <row r="42" spans="3:13" s="77" customFormat="1" ht="36" x14ac:dyDescent="0.2">
      <c r="C42" s="7" t="s">
        <v>39</v>
      </c>
      <c r="D42" s="1" t="str">
        <f>C.P.U!H272</f>
        <v>C.023</v>
      </c>
      <c r="E42" s="2" t="s">
        <v>305</v>
      </c>
      <c r="F42" s="1" t="s">
        <v>52</v>
      </c>
      <c r="G42" s="3">
        <v>7.76</v>
      </c>
      <c r="H42" s="6"/>
      <c r="I42" s="6"/>
      <c r="J42" s="8"/>
      <c r="L42" s="5"/>
      <c r="M42" s="5"/>
    </row>
    <row r="43" spans="3:13" ht="18" customHeight="1" x14ac:dyDescent="0.2">
      <c r="C43" s="84">
        <v>4</v>
      </c>
      <c r="D43" s="85"/>
      <c r="E43" s="86" t="s">
        <v>55</v>
      </c>
      <c r="F43" s="85"/>
      <c r="G43" s="85"/>
      <c r="H43" s="87"/>
      <c r="I43" s="87"/>
      <c r="J43" s="88">
        <f>J44</f>
        <v>0</v>
      </c>
    </row>
    <row r="44" spans="3:13" ht="18" customHeight="1" x14ac:dyDescent="0.2">
      <c r="C44" s="89" t="s">
        <v>41</v>
      </c>
      <c r="D44" s="80"/>
      <c r="E44" s="81" t="s">
        <v>311</v>
      </c>
      <c r="F44" s="80"/>
      <c r="G44" s="80"/>
      <c r="H44" s="82"/>
      <c r="I44" s="82"/>
      <c r="J44" s="83">
        <f>SUM(I45:I48)</f>
        <v>0</v>
      </c>
    </row>
    <row r="45" spans="3:13" ht="24" x14ac:dyDescent="0.2">
      <c r="C45" s="7" t="s">
        <v>42</v>
      </c>
      <c r="D45" s="1" t="str">
        <f>C.P.U!H291</f>
        <v>C.024</v>
      </c>
      <c r="E45" s="2" t="s">
        <v>312</v>
      </c>
      <c r="F45" s="1" t="s">
        <v>11</v>
      </c>
      <c r="G45" s="3">
        <v>1</v>
      </c>
      <c r="H45" s="6"/>
      <c r="I45" s="6"/>
      <c r="J45" s="8"/>
    </row>
    <row r="46" spans="3:13" ht="18" customHeight="1" x14ac:dyDescent="0.2">
      <c r="C46" s="7" t="s">
        <v>43</v>
      </c>
      <c r="D46" s="1" t="str">
        <f>C.P.U!H305</f>
        <v>C.025</v>
      </c>
      <c r="E46" s="2" t="s">
        <v>522</v>
      </c>
      <c r="F46" s="1" t="s">
        <v>16</v>
      </c>
      <c r="G46" s="3">
        <f>5.84+1.53</f>
        <v>7.37</v>
      </c>
      <c r="H46" s="6"/>
      <c r="I46" s="6"/>
      <c r="J46" s="8"/>
    </row>
    <row r="47" spans="3:13" s="77" customFormat="1" ht="24" x14ac:dyDescent="0.2">
      <c r="C47" s="7" t="s">
        <v>44</v>
      </c>
      <c r="D47" s="1" t="str">
        <f>C.P.U!H317</f>
        <v>C.026</v>
      </c>
      <c r="E47" s="2" t="s">
        <v>323</v>
      </c>
      <c r="F47" s="1" t="s">
        <v>16</v>
      </c>
      <c r="G47" s="3">
        <v>7.82</v>
      </c>
      <c r="H47" s="6"/>
      <c r="I47" s="6"/>
      <c r="J47" s="8"/>
      <c r="L47" s="5"/>
      <c r="M47" s="5"/>
    </row>
    <row r="48" spans="3:13" ht="36" x14ac:dyDescent="0.2">
      <c r="C48" s="7" t="s">
        <v>45</v>
      </c>
      <c r="D48" s="1" t="str">
        <f>C.P.U!H332</f>
        <v>C.027</v>
      </c>
      <c r="E48" s="2" t="s">
        <v>330</v>
      </c>
      <c r="F48" s="1" t="str">
        <f>C.P.U!H334</f>
        <v>UND</v>
      </c>
      <c r="G48" s="3">
        <v>3</v>
      </c>
      <c r="H48" s="6"/>
      <c r="I48" s="6"/>
      <c r="J48" s="8"/>
    </row>
    <row r="49" spans="3:10" ht="18" customHeight="1" x14ac:dyDescent="0.2">
      <c r="C49" s="84">
        <v>5</v>
      </c>
      <c r="D49" s="85"/>
      <c r="E49" s="86" t="s">
        <v>363</v>
      </c>
      <c r="F49" s="85"/>
      <c r="G49" s="85"/>
      <c r="H49" s="87"/>
      <c r="I49" s="87"/>
      <c r="J49" s="88">
        <f>J50+J59</f>
        <v>0</v>
      </c>
    </row>
    <row r="50" spans="3:10" ht="18" customHeight="1" x14ac:dyDescent="0.2">
      <c r="C50" s="89" t="s">
        <v>48</v>
      </c>
      <c r="D50" s="80"/>
      <c r="E50" s="81" t="s">
        <v>364</v>
      </c>
      <c r="F50" s="80"/>
      <c r="G50" s="80"/>
      <c r="H50" s="82"/>
      <c r="I50" s="82"/>
      <c r="J50" s="83">
        <f>SUM(I51:I58)</f>
        <v>0</v>
      </c>
    </row>
    <row r="51" spans="3:10" ht="18" customHeight="1" x14ac:dyDescent="0.2">
      <c r="C51" s="9" t="s">
        <v>49</v>
      </c>
      <c r="D51" s="1" t="str">
        <f>C.P.U!H356</f>
        <v>C.028</v>
      </c>
      <c r="E51" s="2" t="s">
        <v>356</v>
      </c>
      <c r="F51" s="1" t="s">
        <v>33</v>
      </c>
      <c r="G51" s="3">
        <v>26</v>
      </c>
      <c r="H51" s="6"/>
      <c r="I51" s="6"/>
      <c r="J51" s="8"/>
    </row>
    <row r="52" spans="3:10" ht="18" customHeight="1" x14ac:dyDescent="0.2">
      <c r="C52" s="9" t="s">
        <v>50</v>
      </c>
      <c r="D52" s="1" t="str">
        <f>C.P.U!H370</f>
        <v>C.029</v>
      </c>
      <c r="E52" s="2" t="s">
        <v>350</v>
      </c>
      <c r="F52" s="1" t="s">
        <v>11</v>
      </c>
      <c r="G52" s="3">
        <v>9</v>
      </c>
      <c r="H52" s="6"/>
      <c r="I52" s="6"/>
      <c r="J52" s="8"/>
    </row>
    <row r="53" spans="3:10" ht="24" x14ac:dyDescent="0.2">
      <c r="C53" s="9" t="s">
        <v>51</v>
      </c>
      <c r="D53" s="1" t="str">
        <f>C.P.U!H384</f>
        <v>C.030</v>
      </c>
      <c r="E53" s="2" t="s">
        <v>359</v>
      </c>
      <c r="F53" s="1" t="s">
        <v>33</v>
      </c>
      <c r="G53" s="3">
        <v>4</v>
      </c>
      <c r="H53" s="6"/>
      <c r="I53" s="6"/>
      <c r="J53" s="8"/>
    </row>
    <row r="54" spans="3:10" ht="24" x14ac:dyDescent="0.2">
      <c r="C54" s="9" t="s">
        <v>370</v>
      </c>
      <c r="D54" s="1" t="str">
        <f>C.P.U!H397</f>
        <v>C.031</v>
      </c>
      <c r="E54" s="2" t="s">
        <v>71</v>
      </c>
      <c r="F54" s="1" t="s">
        <v>33</v>
      </c>
      <c r="G54" s="3">
        <v>2</v>
      </c>
      <c r="H54" s="6"/>
      <c r="I54" s="6"/>
      <c r="J54" s="8"/>
    </row>
    <row r="55" spans="3:10" ht="24" x14ac:dyDescent="0.2">
      <c r="C55" s="9" t="s">
        <v>371</v>
      </c>
      <c r="D55" s="1" t="str">
        <f>C.P.U!H410</f>
        <v>C.032</v>
      </c>
      <c r="E55" s="2" t="s">
        <v>367</v>
      </c>
      <c r="F55" s="1" t="s">
        <v>33</v>
      </c>
      <c r="G55" s="3">
        <v>1</v>
      </c>
      <c r="H55" s="6"/>
      <c r="I55" s="6"/>
      <c r="J55" s="8"/>
    </row>
    <row r="56" spans="3:10" ht="18" customHeight="1" x14ac:dyDescent="0.2">
      <c r="C56" s="9" t="s">
        <v>372</v>
      </c>
      <c r="D56" s="1" t="str">
        <f>C.P.U!H423</f>
        <v>C.033</v>
      </c>
      <c r="E56" s="2" t="s">
        <v>365</v>
      </c>
      <c r="F56" s="1" t="s">
        <v>33</v>
      </c>
      <c r="G56" s="3">
        <v>1</v>
      </c>
      <c r="H56" s="6"/>
      <c r="I56" s="6"/>
      <c r="J56" s="8"/>
    </row>
    <row r="57" spans="3:10" ht="24" x14ac:dyDescent="0.2">
      <c r="C57" s="9" t="s">
        <v>373</v>
      </c>
      <c r="D57" s="1" t="str">
        <f>C.P.U!H436</f>
        <v>C.034</v>
      </c>
      <c r="E57" s="2" t="s">
        <v>378</v>
      </c>
      <c r="F57" s="1" t="s">
        <v>33</v>
      </c>
      <c r="G57" s="3">
        <v>16</v>
      </c>
      <c r="H57" s="6"/>
      <c r="I57" s="6"/>
      <c r="J57" s="8"/>
    </row>
    <row r="58" spans="3:10" ht="24" x14ac:dyDescent="0.2">
      <c r="C58" s="9" t="s">
        <v>381</v>
      </c>
      <c r="D58" s="1" t="str">
        <f>C.P.U!H449</f>
        <v>C.035</v>
      </c>
      <c r="E58" s="2" t="s">
        <v>383</v>
      </c>
      <c r="F58" s="1" t="s">
        <v>33</v>
      </c>
      <c r="G58" s="3">
        <v>4</v>
      </c>
      <c r="H58" s="6"/>
      <c r="I58" s="6"/>
      <c r="J58" s="8"/>
    </row>
    <row r="59" spans="3:10" ht="18" customHeight="1" x14ac:dyDescent="0.2">
      <c r="C59" s="89" t="s">
        <v>53</v>
      </c>
      <c r="D59" s="80"/>
      <c r="E59" s="81" t="s">
        <v>385</v>
      </c>
      <c r="F59" s="80"/>
      <c r="G59" s="80"/>
      <c r="H59" s="82"/>
      <c r="I59" s="82"/>
      <c r="J59" s="83">
        <f>SUM(I60:I64)</f>
        <v>0</v>
      </c>
    </row>
    <row r="60" spans="3:10" ht="24" x14ac:dyDescent="0.2">
      <c r="C60" s="7" t="s">
        <v>54</v>
      </c>
      <c r="D60" s="1" t="str">
        <f>C.P.U!H462</f>
        <v>C.036</v>
      </c>
      <c r="E60" s="2" t="s">
        <v>100</v>
      </c>
      <c r="F60" s="1" t="s">
        <v>11</v>
      </c>
      <c r="G60" s="3">
        <v>5</v>
      </c>
      <c r="H60" s="6"/>
      <c r="I60" s="6"/>
      <c r="J60" s="8"/>
    </row>
    <row r="61" spans="3:10" ht="18" customHeight="1" x14ac:dyDescent="0.2">
      <c r="C61" s="7" t="s">
        <v>386</v>
      </c>
      <c r="D61" s="1" t="str">
        <f>C.P.U!H479</f>
        <v>C.037</v>
      </c>
      <c r="E61" s="2" t="s">
        <v>102</v>
      </c>
      <c r="F61" s="1" t="s">
        <v>11</v>
      </c>
      <c r="G61" s="3">
        <v>6</v>
      </c>
      <c r="H61" s="6"/>
      <c r="I61" s="6"/>
      <c r="J61" s="8"/>
    </row>
    <row r="62" spans="3:10" ht="24" x14ac:dyDescent="0.2">
      <c r="C62" s="7" t="s">
        <v>387</v>
      </c>
      <c r="D62" s="1" t="str">
        <f>C.P.U!H498</f>
        <v>C.038</v>
      </c>
      <c r="E62" s="2" t="s">
        <v>415</v>
      </c>
      <c r="F62" s="1" t="s">
        <v>11</v>
      </c>
      <c r="G62" s="3">
        <v>2</v>
      </c>
      <c r="H62" s="6"/>
      <c r="I62" s="6"/>
      <c r="J62" s="8"/>
    </row>
    <row r="63" spans="3:10" ht="18" customHeight="1" x14ac:dyDescent="0.2">
      <c r="C63" s="7" t="s">
        <v>388</v>
      </c>
      <c r="D63" s="1" t="str">
        <f>C.P.U!H513</f>
        <v>C.039</v>
      </c>
      <c r="E63" s="2" t="s">
        <v>416</v>
      </c>
      <c r="F63" s="1" t="s">
        <v>11</v>
      </c>
      <c r="G63" s="3">
        <v>2</v>
      </c>
      <c r="H63" s="6"/>
      <c r="I63" s="6"/>
      <c r="J63" s="8"/>
    </row>
    <row r="64" spans="3:10" ht="36" x14ac:dyDescent="0.2">
      <c r="C64" s="7" t="s">
        <v>389</v>
      </c>
      <c r="D64" s="1" t="str">
        <f>C.P.U!H528</f>
        <v>C.040</v>
      </c>
      <c r="E64" s="2" t="s">
        <v>421</v>
      </c>
      <c r="F64" s="1" t="s">
        <v>11</v>
      </c>
      <c r="G64" s="3">
        <v>1</v>
      </c>
      <c r="H64" s="6"/>
      <c r="I64" s="6"/>
      <c r="J64" s="8"/>
    </row>
    <row r="65" spans="3:13" ht="18" customHeight="1" x14ac:dyDescent="0.2">
      <c r="C65" s="84">
        <v>6</v>
      </c>
      <c r="D65" s="85"/>
      <c r="E65" s="86" t="s">
        <v>108</v>
      </c>
      <c r="F65" s="85"/>
      <c r="G65" s="85"/>
      <c r="H65" s="87"/>
      <c r="I65" s="87"/>
      <c r="J65" s="88">
        <f>J66</f>
        <v>0</v>
      </c>
    </row>
    <row r="66" spans="3:13" ht="18" customHeight="1" x14ac:dyDescent="0.2">
      <c r="C66" s="89" t="s">
        <v>56</v>
      </c>
      <c r="D66" s="80"/>
      <c r="E66" s="81" t="s">
        <v>110</v>
      </c>
      <c r="F66" s="80"/>
      <c r="G66" s="80"/>
      <c r="H66" s="82"/>
      <c r="I66" s="82"/>
      <c r="J66" s="83">
        <f>SUM(I67:I70)</f>
        <v>0</v>
      </c>
    </row>
    <row r="67" spans="3:13" ht="36" x14ac:dyDescent="0.2">
      <c r="C67" s="7" t="s">
        <v>57</v>
      </c>
      <c r="D67" s="1" t="str">
        <f>C.P.U!H543</f>
        <v>C.041</v>
      </c>
      <c r="E67" s="2" t="s">
        <v>430</v>
      </c>
      <c r="F67" s="1" t="s">
        <v>16</v>
      </c>
      <c r="G67" s="3">
        <f>21.83*2</f>
        <v>43.66</v>
      </c>
      <c r="H67" s="6"/>
      <c r="I67" s="6"/>
      <c r="J67" s="8"/>
    </row>
    <row r="68" spans="3:13" ht="48" x14ac:dyDescent="0.2">
      <c r="C68" s="7" t="s">
        <v>59</v>
      </c>
      <c r="D68" s="1" t="str">
        <f>C.P.U!H555</f>
        <v>C.042</v>
      </c>
      <c r="E68" s="2" t="s">
        <v>433</v>
      </c>
      <c r="F68" s="1" t="s">
        <v>16</v>
      </c>
      <c r="G68" s="3">
        <v>10.130000000000001</v>
      </c>
      <c r="H68" s="6"/>
      <c r="I68" s="6"/>
      <c r="J68" s="8"/>
    </row>
    <row r="69" spans="3:13" ht="48" x14ac:dyDescent="0.2">
      <c r="C69" s="7" t="s">
        <v>61</v>
      </c>
      <c r="D69" s="1" t="str">
        <f>C.P.U!H567</f>
        <v>C.043</v>
      </c>
      <c r="E69" s="2" t="s">
        <v>436</v>
      </c>
      <c r="F69" s="1" t="s">
        <v>16</v>
      </c>
      <c r="G69" s="3">
        <f>G67-G68</f>
        <v>33.529999999999994</v>
      </c>
      <c r="H69" s="6"/>
      <c r="I69" s="6"/>
      <c r="J69" s="8"/>
    </row>
    <row r="70" spans="3:13" ht="36" x14ac:dyDescent="0.2">
      <c r="C70" s="7" t="s">
        <v>62</v>
      </c>
      <c r="D70" s="1" t="str">
        <f>C.P.U!H579</f>
        <v>C.044</v>
      </c>
      <c r="E70" s="2" t="s">
        <v>438</v>
      </c>
      <c r="F70" s="1" t="s">
        <v>16</v>
      </c>
      <c r="G70" s="3">
        <v>35.29</v>
      </c>
      <c r="H70" s="6"/>
      <c r="I70" s="6"/>
      <c r="J70" s="8"/>
    </row>
    <row r="71" spans="3:13" ht="18" customHeight="1" x14ac:dyDescent="0.2">
      <c r="C71" s="84">
        <v>7</v>
      </c>
      <c r="D71" s="85"/>
      <c r="E71" s="86" t="s">
        <v>443</v>
      </c>
      <c r="F71" s="85"/>
      <c r="G71" s="85"/>
      <c r="H71" s="87"/>
      <c r="I71" s="87"/>
      <c r="J71" s="88">
        <f>SUM(J72)</f>
        <v>0</v>
      </c>
    </row>
    <row r="72" spans="3:13" ht="18" customHeight="1" x14ac:dyDescent="0.2">
      <c r="C72" s="89" t="s">
        <v>63</v>
      </c>
      <c r="D72" s="80"/>
      <c r="E72" s="81" t="s">
        <v>113</v>
      </c>
      <c r="F72" s="80"/>
      <c r="G72" s="80"/>
      <c r="H72" s="82"/>
      <c r="I72" s="82"/>
      <c r="J72" s="83">
        <f>SUM(I73:I76)</f>
        <v>0</v>
      </c>
    </row>
    <row r="73" spans="3:13" ht="24" x14ac:dyDescent="0.2">
      <c r="C73" s="7" t="s">
        <v>64</v>
      </c>
      <c r="D73" s="1" t="str">
        <f>C.P.U!H594</f>
        <v>C.045</v>
      </c>
      <c r="E73" s="2" t="s">
        <v>514</v>
      </c>
      <c r="F73" s="1" t="s">
        <v>16</v>
      </c>
      <c r="G73" s="3">
        <f>90.122+1.99</f>
        <v>92.111999999999995</v>
      </c>
      <c r="H73" s="6"/>
      <c r="I73" s="6"/>
      <c r="J73" s="8"/>
    </row>
    <row r="74" spans="3:13" ht="24" x14ac:dyDescent="0.2">
      <c r="C74" s="7" t="s">
        <v>65</v>
      </c>
      <c r="D74" s="1" t="str">
        <f>C.P.U!H608</f>
        <v>C.046</v>
      </c>
      <c r="E74" s="2" t="s">
        <v>515</v>
      </c>
      <c r="F74" s="1" t="s">
        <v>16</v>
      </c>
      <c r="G74" s="3">
        <v>18.010000000000002</v>
      </c>
      <c r="H74" s="6"/>
      <c r="I74" s="6"/>
      <c r="J74" s="8"/>
    </row>
    <row r="75" spans="3:13" ht="36" x14ac:dyDescent="0.2">
      <c r="C75" s="7" t="s">
        <v>66</v>
      </c>
      <c r="D75" s="1" t="str">
        <f>C.P.U!H623</f>
        <v>C.047</v>
      </c>
      <c r="E75" s="2" t="s">
        <v>120</v>
      </c>
      <c r="F75" s="1" t="s">
        <v>52</v>
      </c>
      <c r="G75" s="3">
        <f>2</f>
        <v>2</v>
      </c>
      <c r="H75" s="6"/>
      <c r="I75" s="6"/>
      <c r="J75" s="8"/>
    </row>
    <row r="76" spans="3:13" ht="18" customHeight="1" thickBot="1" x14ac:dyDescent="0.25">
      <c r="C76" s="139" t="s">
        <v>67</v>
      </c>
      <c r="D76" s="140" t="str">
        <f>C.P.U!H636</f>
        <v>C.048</v>
      </c>
      <c r="E76" s="141" t="s">
        <v>457</v>
      </c>
      <c r="F76" s="142" t="s">
        <v>52</v>
      </c>
      <c r="G76" s="143">
        <v>75</v>
      </c>
      <c r="H76" s="144"/>
      <c r="I76" s="145"/>
      <c r="J76" s="146"/>
    </row>
    <row r="77" spans="3:13" s="77" customFormat="1" ht="18" customHeight="1" x14ac:dyDescent="0.2">
      <c r="C77" s="84">
        <v>8</v>
      </c>
      <c r="D77" s="85"/>
      <c r="E77" s="86" t="s">
        <v>121</v>
      </c>
      <c r="F77" s="85"/>
      <c r="G77" s="85"/>
      <c r="H77" s="87"/>
      <c r="I77" s="87"/>
      <c r="J77" s="88">
        <f>SUM(J78)</f>
        <v>0</v>
      </c>
      <c r="L77" s="5"/>
      <c r="M77" s="5"/>
    </row>
    <row r="78" spans="3:13" s="77" customFormat="1" ht="18" customHeight="1" x14ac:dyDescent="0.2">
      <c r="C78" s="89" t="s">
        <v>91</v>
      </c>
      <c r="D78" s="80"/>
      <c r="E78" s="81" t="s">
        <v>458</v>
      </c>
      <c r="F78" s="80"/>
      <c r="G78" s="80"/>
      <c r="H78" s="82"/>
      <c r="I78" s="82"/>
      <c r="J78" s="83">
        <f>SUM(I79:I84)</f>
        <v>0</v>
      </c>
      <c r="L78" s="5"/>
      <c r="M78" s="5"/>
    </row>
    <row r="79" spans="3:13" s="77" customFormat="1" ht="24" x14ac:dyDescent="0.2">
      <c r="C79" s="7" t="s">
        <v>92</v>
      </c>
      <c r="D79" s="1" t="str">
        <f>C.P.U!H651</f>
        <v>C.049</v>
      </c>
      <c r="E79" s="2" t="s">
        <v>459</v>
      </c>
      <c r="F79" s="1" t="s">
        <v>16</v>
      </c>
      <c r="G79" s="3">
        <f>97.05+73.4</f>
        <v>170.45</v>
      </c>
      <c r="H79" s="6"/>
      <c r="I79" s="6"/>
      <c r="J79" s="8"/>
      <c r="L79" s="5"/>
      <c r="M79" s="5"/>
    </row>
    <row r="80" spans="3:13" s="77" customFormat="1" ht="24" x14ac:dyDescent="0.2">
      <c r="C80" s="7" t="s">
        <v>93</v>
      </c>
      <c r="D80" s="1" t="str">
        <f>C.P.U!H663</f>
        <v>C.050</v>
      </c>
      <c r="E80" s="2" t="s">
        <v>518</v>
      </c>
      <c r="F80" s="1" t="s">
        <v>16</v>
      </c>
      <c r="G80" s="3">
        <v>17.28</v>
      </c>
      <c r="H80" s="6"/>
      <c r="I80" s="6"/>
      <c r="J80" s="8"/>
      <c r="L80" s="5"/>
      <c r="M80" s="5"/>
    </row>
    <row r="81" spans="3:13" s="77" customFormat="1" ht="18" customHeight="1" x14ac:dyDescent="0.2">
      <c r="C81" s="7" t="s">
        <v>94</v>
      </c>
      <c r="D81" s="1" t="str">
        <f>C.P.U!H678</f>
        <v>C.051</v>
      </c>
      <c r="E81" s="2" t="s">
        <v>462</v>
      </c>
      <c r="F81" s="1" t="s">
        <v>16</v>
      </c>
      <c r="G81" s="3">
        <v>73.400000000000006</v>
      </c>
      <c r="H81" s="6"/>
      <c r="I81" s="6"/>
      <c r="J81" s="8"/>
      <c r="L81" s="5"/>
      <c r="M81" s="5"/>
    </row>
    <row r="82" spans="3:13" s="77" customFormat="1" ht="18" customHeight="1" x14ac:dyDescent="0.2">
      <c r="C82" s="7" t="s">
        <v>95</v>
      </c>
      <c r="D82" s="150" t="str">
        <f>C.P.U!H691</f>
        <v>C.052</v>
      </c>
      <c r="E82" s="2" t="s">
        <v>465</v>
      </c>
      <c r="F82" s="1" t="s">
        <v>16</v>
      </c>
      <c r="G82" s="3">
        <f>G69</f>
        <v>33.529999999999994</v>
      </c>
      <c r="H82" s="6"/>
      <c r="I82" s="6"/>
      <c r="J82" s="8"/>
      <c r="L82" s="5"/>
      <c r="M82" s="5"/>
    </row>
    <row r="83" spans="3:13" s="77" customFormat="1" ht="24" x14ac:dyDescent="0.2">
      <c r="C83" s="7" t="s">
        <v>93</v>
      </c>
      <c r="D83" s="1" t="str">
        <f>C.P.U!H704</f>
        <v>C.053</v>
      </c>
      <c r="E83" s="147" t="s">
        <v>466</v>
      </c>
      <c r="F83" s="148" t="s">
        <v>16</v>
      </c>
      <c r="G83" s="149">
        <f>G81</f>
        <v>73.400000000000006</v>
      </c>
      <c r="H83" s="6"/>
      <c r="I83" s="6"/>
      <c r="J83" s="8"/>
      <c r="L83" s="5"/>
      <c r="M83" s="5"/>
    </row>
    <row r="84" spans="3:13" s="77" customFormat="1" ht="24" x14ac:dyDescent="0.2">
      <c r="C84" s="7" t="s">
        <v>94</v>
      </c>
      <c r="D84" s="1" t="str">
        <f>C.P.U!H716</f>
        <v>C.054</v>
      </c>
      <c r="E84" s="2" t="s">
        <v>469</v>
      </c>
      <c r="F84" s="1" t="s">
        <v>16</v>
      </c>
      <c r="G84" s="3">
        <v>97.05</v>
      </c>
      <c r="H84" s="6"/>
      <c r="I84" s="6"/>
      <c r="J84" s="8"/>
      <c r="L84" s="5"/>
      <c r="M84" s="5"/>
    </row>
    <row r="85" spans="3:13" ht="18" customHeight="1" x14ac:dyDescent="0.2">
      <c r="C85" s="84">
        <v>9</v>
      </c>
      <c r="D85" s="85"/>
      <c r="E85" s="86" t="s">
        <v>123</v>
      </c>
      <c r="F85" s="85"/>
      <c r="G85" s="85"/>
      <c r="H85" s="87"/>
      <c r="I85" s="87"/>
      <c r="J85" s="88">
        <f>SUM(J86)</f>
        <v>0</v>
      </c>
    </row>
    <row r="86" spans="3:13" ht="18" customHeight="1" x14ac:dyDescent="0.2">
      <c r="C86" s="89" t="s">
        <v>109</v>
      </c>
      <c r="D86" s="80"/>
      <c r="E86" s="81" t="s">
        <v>471</v>
      </c>
      <c r="F86" s="80"/>
      <c r="G86" s="80"/>
      <c r="H86" s="82"/>
      <c r="I86" s="82"/>
      <c r="J86" s="83">
        <f>SUM(I87)</f>
        <v>0</v>
      </c>
    </row>
    <row r="87" spans="3:13" ht="18" customHeight="1" x14ac:dyDescent="0.2">
      <c r="C87" s="7" t="s">
        <v>111</v>
      </c>
      <c r="D87" s="1" t="str">
        <f>C.P.U!H729</f>
        <v>C.055</v>
      </c>
      <c r="E87" s="2" t="s">
        <v>472</v>
      </c>
      <c r="F87" s="1" t="s">
        <v>16</v>
      </c>
      <c r="G87" s="3">
        <v>73.400000000000006</v>
      </c>
      <c r="H87" s="6"/>
      <c r="I87" s="6"/>
      <c r="J87" s="8"/>
    </row>
    <row r="88" spans="3:13" s="77" customFormat="1" ht="18" customHeight="1" x14ac:dyDescent="0.2">
      <c r="C88" s="84">
        <v>10</v>
      </c>
      <c r="D88" s="85"/>
      <c r="E88" s="86" t="s">
        <v>124</v>
      </c>
      <c r="F88" s="85"/>
      <c r="G88" s="85"/>
      <c r="H88" s="87"/>
      <c r="I88" s="87"/>
      <c r="J88" s="88">
        <f>SUM(J89)+J93</f>
        <v>0</v>
      </c>
      <c r="L88" s="5"/>
      <c r="M88" s="5"/>
    </row>
    <row r="89" spans="3:13" s="77" customFormat="1" ht="18" customHeight="1" x14ac:dyDescent="0.2">
      <c r="C89" s="89" t="s">
        <v>114</v>
      </c>
      <c r="D89" s="80"/>
      <c r="E89" s="81" t="s">
        <v>483</v>
      </c>
      <c r="F89" s="80"/>
      <c r="G89" s="80"/>
      <c r="H89" s="82"/>
      <c r="I89" s="82"/>
      <c r="J89" s="83">
        <f>SUM(I90:I92)</f>
        <v>0</v>
      </c>
      <c r="L89" s="5"/>
      <c r="M89" s="5"/>
    </row>
    <row r="90" spans="3:13" s="77" customFormat="1" ht="36" x14ac:dyDescent="0.2">
      <c r="C90" s="7" t="s">
        <v>115</v>
      </c>
      <c r="D90" s="1" t="str">
        <f>C.P.U!H746</f>
        <v>C.056</v>
      </c>
      <c r="E90" s="2" t="s">
        <v>484</v>
      </c>
      <c r="F90" s="1" t="s">
        <v>16</v>
      </c>
      <c r="G90" s="3">
        <f>1.9+0.5+0.925+0.6+1</f>
        <v>4.9250000000000007</v>
      </c>
      <c r="H90" s="6"/>
      <c r="I90" s="6"/>
      <c r="J90" s="8"/>
      <c r="L90" s="5"/>
      <c r="M90" s="5"/>
    </row>
    <row r="91" spans="3:13" s="77" customFormat="1" ht="18" customHeight="1" x14ac:dyDescent="0.2">
      <c r="C91" s="7" t="s">
        <v>116</v>
      </c>
      <c r="D91" s="1" t="str">
        <f>C.P.U!H760</f>
        <v>C.057</v>
      </c>
      <c r="E91" s="2" t="s">
        <v>490</v>
      </c>
      <c r="F91" s="1" t="s">
        <v>52</v>
      </c>
      <c r="G91" s="3">
        <v>4.4669999999999996</v>
      </c>
      <c r="H91" s="6"/>
      <c r="I91" s="6"/>
      <c r="J91" s="8"/>
      <c r="L91" s="5"/>
      <c r="M91" s="5"/>
    </row>
    <row r="92" spans="3:13" s="77" customFormat="1" ht="18" customHeight="1" x14ac:dyDescent="0.2">
      <c r="C92" s="7" t="s">
        <v>117</v>
      </c>
      <c r="D92" s="1" t="str">
        <f>C.P.U!H790</f>
        <v>C.059</v>
      </c>
      <c r="E92" s="2" t="s">
        <v>493</v>
      </c>
      <c r="F92" s="1" t="s">
        <v>16</v>
      </c>
      <c r="G92" s="3">
        <f>0.925+0.75+0.6</f>
        <v>2.2749999999999999</v>
      </c>
      <c r="H92" s="6"/>
      <c r="I92" s="6"/>
      <c r="J92" s="8"/>
      <c r="L92" s="5"/>
      <c r="M92" s="5"/>
    </row>
    <row r="93" spans="3:13" s="77" customFormat="1" ht="18" customHeight="1" x14ac:dyDescent="0.2">
      <c r="C93" s="89" t="s">
        <v>494</v>
      </c>
      <c r="D93" s="80"/>
      <c r="E93" s="81" t="s">
        <v>495</v>
      </c>
      <c r="F93" s="80"/>
      <c r="G93" s="80"/>
      <c r="H93" s="82"/>
      <c r="I93" s="82"/>
      <c r="J93" s="83">
        <f>SUM(I94)</f>
        <v>0</v>
      </c>
      <c r="L93" s="5"/>
      <c r="M93" s="5"/>
    </row>
    <row r="94" spans="3:13" ht="18" customHeight="1" x14ac:dyDescent="0.2">
      <c r="C94" s="7" t="s">
        <v>496</v>
      </c>
      <c r="D94" s="1" t="str">
        <f>C.P.U!H790</f>
        <v>C.059</v>
      </c>
      <c r="E94" s="2" t="s">
        <v>130</v>
      </c>
      <c r="F94" s="1" t="s">
        <v>16</v>
      </c>
      <c r="G94" s="3">
        <f>88.06</f>
        <v>88.06</v>
      </c>
      <c r="H94" s="6"/>
      <c r="I94" s="6"/>
      <c r="J94" s="8"/>
    </row>
    <row r="95" spans="3:13" ht="34.5" customHeight="1" thickBot="1" x14ac:dyDescent="0.25">
      <c r="C95" s="180" t="s">
        <v>499</v>
      </c>
      <c r="D95" s="181"/>
      <c r="E95" s="181"/>
      <c r="F95" s="181"/>
      <c r="G95" s="181"/>
      <c r="H95" s="181"/>
      <c r="I95" s="182"/>
      <c r="J95" s="160">
        <f>J15+J20+J36+J43+J49+J65+J71+J77+J85+J88</f>
        <v>0</v>
      </c>
    </row>
    <row r="96" spans="3:13" x14ac:dyDescent="0.2">
      <c r="C96" s="167" t="s">
        <v>241</v>
      </c>
      <c r="D96" s="168"/>
      <c r="E96" s="168"/>
      <c r="F96" s="168"/>
      <c r="G96" s="168"/>
      <c r="H96" s="168"/>
      <c r="I96" s="168"/>
      <c r="J96" s="169"/>
    </row>
    <row r="97" spans="3:10" x14ac:dyDescent="0.2">
      <c r="C97" s="115"/>
      <c r="D97" s="116"/>
      <c r="E97" s="118"/>
      <c r="F97" s="116"/>
      <c r="G97" s="116"/>
      <c r="J97" s="161"/>
    </row>
    <row r="98" spans="3:10" x14ac:dyDescent="0.2">
      <c r="C98" s="115"/>
      <c r="D98" s="116"/>
      <c r="E98" s="118"/>
      <c r="F98" s="116"/>
      <c r="G98" s="116"/>
      <c r="J98" s="161"/>
    </row>
    <row r="99" spans="3:10" x14ac:dyDescent="0.2">
      <c r="C99" s="115"/>
      <c r="D99" s="116"/>
      <c r="E99" s="118"/>
      <c r="F99" s="116"/>
      <c r="G99" s="116"/>
      <c r="J99" s="161"/>
    </row>
    <row r="100" spans="3:10" x14ac:dyDescent="0.2">
      <c r="C100" s="164" t="s">
        <v>192</v>
      </c>
      <c r="D100" s="165"/>
      <c r="E100" s="165"/>
      <c r="F100" s="165"/>
      <c r="G100" s="165"/>
      <c r="H100" s="165"/>
      <c r="I100" s="165"/>
      <c r="J100" s="166"/>
    </row>
    <row r="101" spans="3:10" x14ac:dyDescent="0.2">
      <c r="C101" s="164" t="s">
        <v>500</v>
      </c>
      <c r="D101" s="165"/>
      <c r="E101" s="165"/>
      <c r="F101" s="165"/>
      <c r="G101" s="165"/>
      <c r="H101" s="165"/>
      <c r="I101" s="165"/>
      <c r="J101" s="166"/>
    </row>
    <row r="102" spans="3:10" x14ac:dyDescent="0.2">
      <c r="C102" s="164" t="s">
        <v>240</v>
      </c>
      <c r="D102" s="165"/>
      <c r="E102" s="165"/>
      <c r="F102" s="165"/>
      <c r="G102" s="165"/>
      <c r="H102" s="165"/>
      <c r="I102" s="165"/>
      <c r="J102" s="166"/>
    </row>
    <row r="103" spans="3:10" ht="12.75" thickBot="1" x14ac:dyDescent="0.25">
      <c r="C103" s="120"/>
      <c r="D103" s="17"/>
      <c r="E103" s="121"/>
      <c r="F103" s="17"/>
      <c r="G103" s="17"/>
      <c r="H103" s="162"/>
      <c r="I103" s="162"/>
      <c r="J103" s="163"/>
    </row>
  </sheetData>
  <mergeCells count="16">
    <mergeCell ref="C100:J100"/>
    <mergeCell ref="C101:J101"/>
    <mergeCell ref="C102:J102"/>
    <mergeCell ref="C96:J96"/>
    <mergeCell ref="D1:J1"/>
    <mergeCell ref="D2:J2"/>
    <mergeCell ref="D3:J3"/>
    <mergeCell ref="D4:J4"/>
    <mergeCell ref="C6:J6"/>
    <mergeCell ref="C9:J9"/>
    <mergeCell ref="C95:I95"/>
    <mergeCell ref="C7:J7"/>
    <mergeCell ref="C8:J8"/>
    <mergeCell ref="C10:J10"/>
    <mergeCell ref="C12:J12"/>
    <mergeCell ref="C13:J13"/>
  </mergeCells>
  <printOptions horizontalCentered="1"/>
  <pageMargins left="0.70866141732283472" right="0.70866141732283472" top="0.74803149606299213" bottom="1.1417322834645669" header="0.31496062992125984" footer="0.31496062992125984"/>
  <pageSetup paperSize="9" scale="49" orientation="portrait" r:id="rId1"/>
  <headerFooter>
    <oddHeader>&amp;R&amp;P</oddHeader>
    <oddFooter>Página &amp;P de &amp;N</oddFooter>
  </headerFooter>
  <rowBreaks count="1" manualBreakCount="1">
    <brk id="64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812"/>
  <sheetViews>
    <sheetView topLeftCell="A25" zoomScaleNormal="100" zoomScaleSheetLayoutView="120" workbookViewId="0">
      <selection activeCell="H67" sqref="H67"/>
    </sheetView>
  </sheetViews>
  <sheetFormatPr defaultRowHeight="12.75" x14ac:dyDescent="0.2"/>
  <cols>
    <col min="2" max="2" width="2" customWidth="1"/>
    <col min="3" max="3" width="14.5" customWidth="1"/>
    <col min="4" max="4" width="62.5" customWidth="1"/>
    <col min="5" max="5" width="10.83203125" customWidth="1"/>
    <col min="6" max="6" width="12.83203125" customWidth="1"/>
    <col min="7" max="7" width="13.33203125" customWidth="1"/>
    <col min="8" max="8" width="16.5" customWidth="1"/>
    <col min="9" max="9" width="1.6640625" customWidth="1"/>
    <col min="10" max="10" width="13.5" customWidth="1"/>
  </cols>
  <sheetData>
    <row r="1" spans="3:8" ht="15.75" x14ac:dyDescent="0.2">
      <c r="C1" s="10"/>
      <c r="D1" s="202" t="str">
        <f>'P. SINTÉTICA'!$D$1:$J$1</f>
        <v>A. A. ARQUITETURA</v>
      </c>
      <c r="E1" s="202"/>
      <c r="F1" s="29"/>
      <c r="G1" s="29"/>
      <c r="H1" s="30"/>
    </row>
    <row r="2" spans="3:8" ht="15.75" x14ac:dyDescent="0.2">
      <c r="C2" s="61"/>
      <c r="D2" s="203" t="str">
        <f>'P. SINTÉTICA'!$D$2:$J$2</f>
        <v>CNPJ:19.473.663/0001-51</v>
      </c>
      <c r="E2" s="203"/>
      <c r="H2" s="14"/>
    </row>
    <row r="3" spans="3:8" x14ac:dyDescent="0.2">
      <c r="C3" s="61"/>
      <c r="D3" s="201" t="str">
        <f>'P. SINTÉTICA'!$D$3:$J$3</f>
        <v>ENDEREÇO: AV. REPÚBLICA DO LÍBANO, 251 - PINA, RECIFE-PE - CEP:51011-160</v>
      </c>
      <c r="E3" s="201"/>
      <c r="H3" s="14"/>
    </row>
    <row r="4" spans="3:8" x14ac:dyDescent="0.2">
      <c r="C4" s="61"/>
      <c r="D4" s="201" t="str">
        <f>'P. SINTÉTICA'!$D$4:$J$4</f>
        <v>FONE: (81) 3061-6450 -  E-MAIL: aaaarquitetura.pe@gmail.com</v>
      </c>
      <c r="E4" s="201"/>
      <c r="H4" s="14"/>
    </row>
    <row r="5" spans="3:8" ht="5.0999999999999996" customHeight="1" x14ac:dyDescent="0.2">
      <c r="C5" s="11"/>
      <c r="D5" s="12"/>
      <c r="E5" s="12"/>
      <c r="H5" s="14"/>
    </row>
    <row r="6" spans="3:8" ht="15.75" x14ac:dyDescent="0.2">
      <c r="C6" s="210" t="str">
        <f>'P. SINTÉTICA'!$C$6:$J$6</f>
        <v>SEBRAE – SERVIÇO DE APOIO A MICRO E PEQUENAS EMPRESAS DE PE.</v>
      </c>
      <c r="D6" s="203"/>
      <c r="E6" s="203"/>
      <c r="F6" s="203"/>
      <c r="G6" s="203"/>
      <c r="H6" s="211"/>
    </row>
    <row r="7" spans="3:8" ht="23.25" customHeight="1" x14ac:dyDescent="0.2">
      <c r="C7" s="207" t="str">
        <f>'P. SINTÉTICA'!$C$7:$J$7</f>
        <v>OBRA: REFORMA DO REFEITÓRIO – SEBRAE RECIFE</v>
      </c>
      <c r="D7" s="208"/>
      <c r="E7" s="208"/>
      <c r="F7" s="208"/>
      <c r="G7" s="208"/>
      <c r="H7" s="209"/>
    </row>
    <row r="8" spans="3:8" ht="12.75" customHeight="1" x14ac:dyDescent="0.2">
      <c r="C8" s="207" t="str">
        <f>'P. SINTÉTICA'!$C$8:$J$8</f>
        <v>LOCAL: RUA TABAIARES nº 360 - ILHA DO RETIRO - RECIFE – PE.</v>
      </c>
      <c r="D8" s="208"/>
      <c r="E8" s="208"/>
      <c r="F8" s="208"/>
      <c r="G8" s="208"/>
      <c r="H8" s="209"/>
    </row>
    <row r="9" spans="3:8" ht="12.75" customHeight="1" x14ac:dyDescent="0.2">
      <c r="C9" s="207" t="str">
        <f>'P. SINTÉTICA'!C9:J9</f>
        <v>DATA: 22/AGOSTO/2018</v>
      </c>
      <c r="D9" s="208"/>
      <c r="E9" s="208"/>
      <c r="F9" s="208"/>
      <c r="G9" s="208"/>
      <c r="H9" s="209"/>
    </row>
    <row r="10" spans="3:8" ht="12.75" customHeight="1" thickBot="1" x14ac:dyDescent="0.25">
      <c r="C10" s="207" t="s">
        <v>203</v>
      </c>
      <c r="D10" s="208"/>
      <c r="E10" s="208"/>
      <c r="F10" s="208"/>
      <c r="G10" s="208"/>
      <c r="H10" s="209"/>
    </row>
    <row r="11" spans="3:8" ht="5.0999999999999996" customHeight="1" thickBot="1" x14ac:dyDescent="0.25">
      <c r="C11" s="71"/>
      <c r="D11" s="72"/>
      <c r="E11" s="73"/>
      <c r="F11" s="54"/>
      <c r="G11" s="54"/>
      <c r="H11" s="55"/>
    </row>
    <row r="12" spans="3:8" ht="19.5" thickBot="1" x14ac:dyDescent="0.35">
      <c r="C12" s="204" t="s">
        <v>193</v>
      </c>
      <c r="D12" s="205"/>
      <c r="E12" s="205"/>
      <c r="F12" s="205"/>
      <c r="G12" s="205"/>
      <c r="H12" s="206"/>
    </row>
    <row r="13" spans="3:8" ht="5.0999999999999996" customHeight="1" thickBot="1" x14ac:dyDescent="0.25">
      <c r="C13" s="53"/>
      <c r="D13" s="54"/>
      <c r="E13" s="54"/>
      <c r="F13" s="54"/>
      <c r="G13" s="54"/>
      <c r="H13" s="55"/>
    </row>
    <row r="14" spans="3:8" x14ac:dyDescent="0.2">
      <c r="C14" s="50">
        <v>1</v>
      </c>
      <c r="D14" s="51" t="str">
        <f>'P. SINTÉTICA'!E15</f>
        <v>GERENCIAMENTO DE OBRA/FISCALIZAÇÃO</v>
      </c>
      <c r="E14" s="51"/>
      <c r="F14" s="51"/>
      <c r="G14" s="52"/>
      <c r="H14" s="96"/>
    </row>
    <row r="15" spans="3:8" x14ac:dyDescent="0.2">
      <c r="C15" s="32" t="s">
        <v>8</v>
      </c>
      <c r="D15" s="33" t="str">
        <f>'P. SINTÉTICA'!E16</f>
        <v>SERVIÇOS TÉCNICOS PROFISSIONAIS</v>
      </c>
      <c r="E15" s="33"/>
      <c r="F15" s="33"/>
      <c r="G15" s="34"/>
      <c r="H15" s="97" t="s">
        <v>15</v>
      </c>
    </row>
    <row r="16" spans="3:8" x14ac:dyDescent="0.2">
      <c r="C16" s="91" t="s">
        <v>141</v>
      </c>
      <c r="D16" s="192" t="str">
        <f>'P. SINTÉTICA'!E17</f>
        <v>ART - RESPONSABILIDADE TÉCNICA</v>
      </c>
      <c r="E16" s="192"/>
      <c r="F16" s="192"/>
      <c r="G16" s="192"/>
      <c r="H16" s="92" t="s">
        <v>142</v>
      </c>
    </row>
    <row r="17" spans="3:8" x14ac:dyDescent="0.2">
      <c r="C17" s="111" t="str">
        <f>'P. SINTÉTICA'!C17</f>
        <v>1.1.1</v>
      </c>
      <c r="D17" s="192"/>
      <c r="E17" s="192"/>
      <c r="F17" s="192"/>
      <c r="G17" s="192"/>
      <c r="H17" s="93" t="s">
        <v>33</v>
      </c>
    </row>
    <row r="18" spans="3:8" x14ac:dyDescent="0.2">
      <c r="C18" s="110" t="s">
        <v>207</v>
      </c>
      <c r="D18" s="76" t="s">
        <v>143</v>
      </c>
      <c r="E18" s="36" t="s">
        <v>144</v>
      </c>
      <c r="F18" s="36" t="s">
        <v>145</v>
      </c>
      <c r="G18" s="37" t="s">
        <v>146</v>
      </c>
      <c r="H18" s="38" t="s">
        <v>147</v>
      </c>
    </row>
    <row r="19" spans="3:8" x14ac:dyDescent="0.2">
      <c r="C19" s="99" t="s">
        <v>205</v>
      </c>
      <c r="D19" s="100" t="s">
        <v>9</v>
      </c>
      <c r="E19" s="101" t="s">
        <v>33</v>
      </c>
      <c r="F19" s="102">
        <v>1</v>
      </c>
      <c r="G19" s="103">
        <v>195.96</v>
      </c>
      <c r="H19" s="104">
        <f>G19*F19</f>
        <v>195.96</v>
      </c>
    </row>
    <row r="20" spans="3:8" x14ac:dyDescent="0.2">
      <c r="C20" s="195" t="s">
        <v>148</v>
      </c>
      <c r="D20" s="196"/>
      <c r="E20" s="196"/>
      <c r="F20" s="196"/>
      <c r="G20" s="196"/>
      <c r="H20" s="45">
        <f>H19</f>
        <v>195.96</v>
      </c>
    </row>
    <row r="21" spans="3:8" x14ac:dyDescent="0.2">
      <c r="C21" s="193" t="s">
        <v>149</v>
      </c>
      <c r="D21" s="194"/>
      <c r="E21" s="36" t="s">
        <v>144</v>
      </c>
      <c r="F21" s="36" t="s">
        <v>145</v>
      </c>
      <c r="G21" s="37" t="s">
        <v>146</v>
      </c>
      <c r="H21" s="38" t="s">
        <v>147</v>
      </c>
    </row>
    <row r="22" spans="3:8" x14ac:dyDescent="0.2">
      <c r="C22" s="46"/>
      <c r="D22" s="100"/>
      <c r="E22" s="101"/>
      <c r="F22" s="102"/>
      <c r="G22" s="103"/>
      <c r="H22" s="104">
        <f>G22*F22</f>
        <v>0</v>
      </c>
    </row>
    <row r="23" spans="3:8" x14ac:dyDescent="0.2">
      <c r="C23" s="195" t="s">
        <v>150</v>
      </c>
      <c r="D23" s="196"/>
      <c r="E23" s="196"/>
      <c r="F23" s="196"/>
      <c r="G23" s="196"/>
      <c r="H23" s="45">
        <f>SUM(H22:H22)</f>
        <v>0</v>
      </c>
    </row>
    <row r="24" spans="3:8" ht="13.5" thickBot="1" x14ac:dyDescent="0.25">
      <c r="C24" s="190" t="s">
        <v>151</v>
      </c>
      <c r="D24" s="191"/>
      <c r="E24" s="191"/>
      <c r="F24" s="191"/>
      <c r="G24" s="191"/>
      <c r="H24" s="94">
        <f>H23+H20</f>
        <v>195.96</v>
      </c>
    </row>
    <row r="25" spans="3:8" ht="5.0999999999999996" customHeight="1" thickBot="1" x14ac:dyDescent="0.25">
      <c r="C25" s="53"/>
      <c r="D25" s="54"/>
      <c r="E25" s="54"/>
      <c r="F25" s="54"/>
      <c r="G25" s="54"/>
      <c r="H25" s="55"/>
    </row>
    <row r="26" spans="3:8" x14ac:dyDescent="0.2">
      <c r="C26" s="32" t="s">
        <v>8</v>
      </c>
      <c r="D26" s="33" t="str">
        <f>'P. SINTÉTICA'!E16</f>
        <v>SERVIÇOS TÉCNICOS PROFISSIONAIS</v>
      </c>
      <c r="E26" s="33"/>
      <c r="F26" s="33"/>
      <c r="G26" s="34"/>
      <c r="H26" s="97" t="s">
        <v>20</v>
      </c>
    </row>
    <row r="27" spans="3:8" x14ac:dyDescent="0.2">
      <c r="C27" s="91" t="s">
        <v>141</v>
      </c>
      <c r="D27" s="192" t="str">
        <f>'P. SINTÉTICA'!E18</f>
        <v xml:space="preserve">ENGENHEIRO DE OBRA JUNIOR </v>
      </c>
      <c r="E27" s="192"/>
      <c r="F27" s="192"/>
      <c r="G27" s="192"/>
      <c r="H27" s="92" t="s">
        <v>142</v>
      </c>
    </row>
    <row r="28" spans="3:8" x14ac:dyDescent="0.2">
      <c r="C28" s="111" t="str">
        <f>'P. SINTÉTICA'!C18</f>
        <v>1.1.2</v>
      </c>
      <c r="D28" s="192"/>
      <c r="E28" s="192"/>
      <c r="F28" s="192"/>
      <c r="G28" s="192"/>
      <c r="H28" s="93" t="s">
        <v>152</v>
      </c>
    </row>
    <row r="29" spans="3:8" x14ac:dyDescent="0.2">
      <c r="C29" s="110" t="s">
        <v>207</v>
      </c>
      <c r="D29" s="76" t="s">
        <v>143</v>
      </c>
      <c r="E29" s="36" t="s">
        <v>144</v>
      </c>
      <c r="F29" s="36" t="s">
        <v>145</v>
      </c>
      <c r="G29" s="37" t="s">
        <v>146</v>
      </c>
      <c r="H29" s="38" t="s">
        <v>147</v>
      </c>
    </row>
    <row r="30" spans="3:8" x14ac:dyDescent="0.2">
      <c r="C30" s="90"/>
      <c r="D30" s="40"/>
      <c r="E30" s="41"/>
      <c r="F30" s="42"/>
      <c r="G30" s="43"/>
      <c r="H30" s="104">
        <f>G30*F30</f>
        <v>0</v>
      </c>
    </row>
    <row r="31" spans="3:8" x14ac:dyDescent="0.2">
      <c r="C31" s="195" t="s">
        <v>148</v>
      </c>
      <c r="D31" s="196"/>
      <c r="E31" s="196"/>
      <c r="F31" s="196"/>
      <c r="G31" s="196"/>
      <c r="H31" s="45">
        <f>H30</f>
        <v>0</v>
      </c>
    </row>
    <row r="32" spans="3:8" x14ac:dyDescent="0.2">
      <c r="C32" s="193" t="s">
        <v>149</v>
      </c>
      <c r="D32" s="194"/>
      <c r="E32" s="36" t="s">
        <v>144</v>
      </c>
      <c r="F32" s="36" t="s">
        <v>145</v>
      </c>
      <c r="G32" s="37" t="s">
        <v>146</v>
      </c>
      <c r="H32" s="38" t="s">
        <v>147</v>
      </c>
    </row>
    <row r="33" spans="3:8" ht="24" x14ac:dyDescent="0.2">
      <c r="C33" s="98" t="s">
        <v>208</v>
      </c>
      <c r="D33" s="47" t="s">
        <v>209</v>
      </c>
      <c r="E33" s="48" t="s">
        <v>152</v>
      </c>
      <c r="F33" s="49">
        <v>1</v>
      </c>
      <c r="G33" s="105">
        <v>81.709999999999994</v>
      </c>
      <c r="H33" s="104">
        <f>G33*F33</f>
        <v>81.709999999999994</v>
      </c>
    </row>
    <row r="34" spans="3:8" x14ac:dyDescent="0.2">
      <c r="C34" s="195" t="s">
        <v>150</v>
      </c>
      <c r="D34" s="196"/>
      <c r="E34" s="196"/>
      <c r="F34" s="196"/>
      <c r="G34" s="196"/>
      <c r="H34" s="45">
        <f>SUM(H33:H33)</f>
        <v>81.709999999999994</v>
      </c>
    </row>
    <row r="35" spans="3:8" ht="13.5" thickBot="1" x14ac:dyDescent="0.25">
      <c r="C35" s="190" t="s">
        <v>151</v>
      </c>
      <c r="D35" s="191"/>
      <c r="E35" s="191"/>
      <c r="F35" s="191"/>
      <c r="G35" s="191"/>
      <c r="H35" s="94">
        <f>H34+H31</f>
        <v>81.709999999999994</v>
      </c>
    </row>
    <row r="36" spans="3:8" ht="5.0999999999999996" customHeight="1" thickBot="1" x14ac:dyDescent="0.25">
      <c r="C36" s="53"/>
      <c r="D36" s="54"/>
      <c r="E36" s="54"/>
      <c r="F36" s="54"/>
      <c r="G36" s="54"/>
      <c r="H36" s="55"/>
    </row>
    <row r="37" spans="3:8" x14ac:dyDescent="0.2">
      <c r="C37" s="32" t="s">
        <v>8</v>
      </c>
      <c r="D37" s="33" t="str">
        <f>'P. SINTÉTICA'!E16</f>
        <v>SERVIÇOS TÉCNICOS PROFISSIONAIS</v>
      </c>
      <c r="E37" s="33"/>
      <c r="F37" s="33"/>
      <c r="G37" s="34"/>
      <c r="H37" s="97" t="s">
        <v>26</v>
      </c>
    </row>
    <row r="38" spans="3:8" x14ac:dyDescent="0.2">
      <c r="C38" s="91" t="s">
        <v>141</v>
      </c>
      <c r="D38" s="192" t="str">
        <f>'P. SINTÉTICA'!E19</f>
        <v>MESTRE DE OBRAS</v>
      </c>
      <c r="E38" s="192"/>
      <c r="F38" s="192"/>
      <c r="G38" s="192"/>
      <c r="H38" s="92" t="s">
        <v>142</v>
      </c>
    </row>
    <row r="39" spans="3:8" x14ac:dyDescent="0.2">
      <c r="C39" s="111" t="str">
        <f>'P. SINTÉTICA'!C19</f>
        <v>1.1.3</v>
      </c>
      <c r="D39" s="192"/>
      <c r="E39" s="192"/>
      <c r="F39" s="192"/>
      <c r="G39" s="192"/>
      <c r="H39" s="93" t="s">
        <v>152</v>
      </c>
    </row>
    <row r="40" spans="3:8" x14ac:dyDescent="0.2">
      <c r="C40" s="110" t="s">
        <v>207</v>
      </c>
      <c r="D40" s="76" t="s">
        <v>143</v>
      </c>
      <c r="E40" s="76" t="s">
        <v>144</v>
      </c>
      <c r="F40" s="76" t="s">
        <v>145</v>
      </c>
      <c r="G40" s="37" t="s">
        <v>146</v>
      </c>
      <c r="H40" s="38" t="s">
        <v>147</v>
      </c>
    </row>
    <row r="41" spans="3:8" x14ac:dyDescent="0.2">
      <c r="C41" s="95"/>
      <c r="D41" s="40"/>
      <c r="E41" s="41"/>
      <c r="F41" s="42"/>
      <c r="G41" s="43"/>
      <c r="H41" s="44"/>
    </row>
    <row r="42" spans="3:8" x14ac:dyDescent="0.2">
      <c r="C42" s="195" t="s">
        <v>148</v>
      </c>
      <c r="D42" s="196"/>
      <c r="E42" s="196"/>
      <c r="F42" s="196"/>
      <c r="G42" s="196"/>
      <c r="H42" s="45">
        <f>SUM(H41:H41)</f>
        <v>0</v>
      </c>
    </row>
    <row r="43" spans="3:8" x14ac:dyDescent="0.2">
      <c r="C43" s="193" t="s">
        <v>149</v>
      </c>
      <c r="D43" s="194"/>
      <c r="E43" s="76" t="s">
        <v>144</v>
      </c>
      <c r="F43" s="76" t="s">
        <v>145</v>
      </c>
      <c r="G43" s="37" t="s">
        <v>146</v>
      </c>
      <c r="H43" s="38" t="s">
        <v>147</v>
      </c>
    </row>
    <row r="44" spans="3:8" ht="24" x14ac:dyDescent="0.2">
      <c r="C44" s="98" t="s">
        <v>211</v>
      </c>
      <c r="D44" s="47" t="s">
        <v>212</v>
      </c>
      <c r="E44" s="48" t="s">
        <v>152</v>
      </c>
      <c r="F44" s="49">
        <v>1</v>
      </c>
      <c r="G44" s="105">
        <v>53.48</v>
      </c>
      <c r="H44" s="104">
        <f>G44*F44</f>
        <v>53.48</v>
      </c>
    </row>
    <row r="45" spans="3:8" x14ac:dyDescent="0.2">
      <c r="C45" s="195" t="s">
        <v>150</v>
      </c>
      <c r="D45" s="196"/>
      <c r="E45" s="196"/>
      <c r="F45" s="196"/>
      <c r="G45" s="196"/>
      <c r="H45" s="45">
        <f>SUM(H44:H44)</f>
        <v>53.48</v>
      </c>
    </row>
    <row r="46" spans="3:8" ht="13.5" thickBot="1" x14ac:dyDescent="0.25">
      <c r="C46" s="190" t="s">
        <v>151</v>
      </c>
      <c r="D46" s="191"/>
      <c r="E46" s="191"/>
      <c r="F46" s="191"/>
      <c r="G46" s="191"/>
      <c r="H46" s="94">
        <f>H45+H42</f>
        <v>53.48</v>
      </c>
    </row>
    <row r="47" spans="3:8" ht="4.5" customHeight="1" thickBot="1" x14ac:dyDescent="0.25">
      <c r="C47" s="53"/>
      <c r="D47" s="54"/>
      <c r="E47" s="54"/>
      <c r="F47" s="54"/>
      <c r="G47" s="54"/>
      <c r="H47" s="55"/>
    </row>
    <row r="48" spans="3:8" x14ac:dyDescent="0.2">
      <c r="C48" s="32">
        <v>2</v>
      </c>
      <c r="D48" s="33" t="str">
        <f>'P. SINTÉTICA'!E20</f>
        <v>SERVIÇOS PRELIMINARES/ GERAL</v>
      </c>
      <c r="E48" s="33"/>
      <c r="F48" s="33"/>
      <c r="G48" s="34"/>
      <c r="H48" s="35"/>
    </row>
    <row r="49" spans="3:8" x14ac:dyDescent="0.2">
      <c r="C49" s="32" t="s">
        <v>14</v>
      </c>
      <c r="D49" s="33" t="str">
        <f>'P. SINTÉTICA'!E21</f>
        <v>CANTEIRO/ IMPLANTAÇÃO DE OBRA</v>
      </c>
      <c r="E49" s="33"/>
      <c r="F49" s="33"/>
      <c r="G49" s="34"/>
      <c r="H49" s="97" t="s">
        <v>46</v>
      </c>
    </row>
    <row r="50" spans="3:8" x14ac:dyDescent="0.2">
      <c r="C50" s="91" t="s">
        <v>141</v>
      </c>
      <c r="D50" s="192" t="str">
        <f>'P. SINTÉTICA'!E22</f>
        <v>ALUGUEL CONTAINER/ESCRITÓRIO, INCLUSIVE INSTALAÇÃO</v>
      </c>
      <c r="E50" s="192"/>
      <c r="F50" s="192"/>
      <c r="G50" s="192"/>
      <c r="H50" s="92" t="s">
        <v>142</v>
      </c>
    </row>
    <row r="51" spans="3:8" ht="28.5" customHeight="1" x14ac:dyDescent="0.2">
      <c r="C51" s="111" t="str">
        <f>'P. SINTÉTICA'!C22</f>
        <v>2.1.2</v>
      </c>
      <c r="D51" s="192"/>
      <c r="E51" s="192"/>
      <c r="F51" s="192"/>
      <c r="G51" s="192"/>
      <c r="H51" s="93" t="s">
        <v>16</v>
      </c>
    </row>
    <row r="52" spans="3:8" ht="12.75" customHeight="1" x14ac:dyDescent="0.2">
      <c r="C52" s="110" t="s">
        <v>207</v>
      </c>
      <c r="D52" s="76" t="s">
        <v>143</v>
      </c>
      <c r="E52" s="36" t="s">
        <v>144</v>
      </c>
      <c r="F52" s="36" t="s">
        <v>145</v>
      </c>
      <c r="G52" s="37" t="s">
        <v>146</v>
      </c>
      <c r="H52" s="38" t="s">
        <v>147</v>
      </c>
    </row>
    <row r="53" spans="3:8" ht="48" x14ac:dyDescent="0.2">
      <c r="C53" s="99" t="s">
        <v>524</v>
      </c>
      <c r="D53" s="106" t="s">
        <v>525</v>
      </c>
      <c r="E53" s="101" t="s">
        <v>526</v>
      </c>
      <c r="F53" s="102">
        <v>1</v>
      </c>
      <c r="G53" s="103">
        <v>498.04</v>
      </c>
      <c r="H53" s="104">
        <f>G53*F53</f>
        <v>498.04</v>
      </c>
    </row>
    <row r="54" spans="3:8" x14ac:dyDescent="0.2">
      <c r="C54" s="195" t="s">
        <v>148</v>
      </c>
      <c r="D54" s="196"/>
      <c r="E54" s="196"/>
      <c r="F54" s="196"/>
      <c r="G54" s="196"/>
      <c r="H54" s="45">
        <f>SUM(H53:H53)</f>
        <v>498.04</v>
      </c>
    </row>
    <row r="55" spans="3:8" x14ac:dyDescent="0.2">
      <c r="C55" s="193"/>
      <c r="D55" s="194"/>
      <c r="E55" s="36" t="s">
        <v>144</v>
      </c>
      <c r="F55" s="36" t="s">
        <v>145</v>
      </c>
      <c r="G55" s="37" t="s">
        <v>146</v>
      </c>
      <c r="H55" s="38" t="s">
        <v>147</v>
      </c>
    </row>
    <row r="56" spans="3:8" x14ac:dyDescent="0.2">
      <c r="C56" s="107"/>
      <c r="D56" s="74"/>
      <c r="E56" s="108"/>
      <c r="F56" s="109"/>
      <c r="G56" s="103"/>
      <c r="H56" s="104">
        <f t="shared" ref="H56" si="0">G56*F56</f>
        <v>0</v>
      </c>
    </row>
    <row r="57" spans="3:8" x14ac:dyDescent="0.2">
      <c r="C57" s="195" t="s">
        <v>150</v>
      </c>
      <c r="D57" s="196"/>
      <c r="E57" s="196"/>
      <c r="F57" s="196"/>
      <c r="G57" s="196"/>
      <c r="H57" s="45">
        <f>SUM(H56:H56)</f>
        <v>0</v>
      </c>
    </row>
    <row r="58" spans="3:8" ht="13.5" thickBot="1" x14ac:dyDescent="0.25">
      <c r="C58" s="190" t="s">
        <v>151</v>
      </c>
      <c r="D58" s="191"/>
      <c r="E58" s="191"/>
      <c r="F58" s="191"/>
      <c r="G58" s="191"/>
      <c r="H58" s="94">
        <f>H57+H54</f>
        <v>498.04</v>
      </c>
    </row>
    <row r="59" spans="3:8" ht="5.0999999999999996" customHeight="1" thickBot="1" x14ac:dyDescent="0.25">
      <c r="C59" s="53"/>
      <c r="D59" s="54"/>
      <c r="E59" s="54"/>
      <c r="F59" s="54"/>
      <c r="G59" s="54"/>
      <c r="H59" s="55"/>
    </row>
    <row r="60" spans="3:8" x14ac:dyDescent="0.2">
      <c r="C60" s="32" t="s">
        <v>14</v>
      </c>
      <c r="D60" s="33" t="str">
        <f>'P. SINTÉTICA'!E21</f>
        <v>CANTEIRO/ IMPLANTAÇÃO DE OBRA</v>
      </c>
      <c r="E60" s="33"/>
      <c r="F60" s="33"/>
      <c r="G60" s="34"/>
      <c r="H60" s="97" t="s">
        <v>47</v>
      </c>
    </row>
    <row r="61" spans="3:8" x14ac:dyDescent="0.2">
      <c r="C61" s="91" t="s">
        <v>141</v>
      </c>
      <c r="D61" s="192" t="str">
        <f>'P. SINTÉTICA'!E23</f>
        <v>TAPUME  DE  CHAPA  DE  MADEIRA  COMPENSADA,  E=  6MM,  COM  PINTURA  A  CAL  E REAPROVEITAMENTO DE 2X</v>
      </c>
      <c r="E61" s="192"/>
      <c r="F61" s="192"/>
      <c r="G61" s="192"/>
      <c r="H61" s="92" t="s">
        <v>142</v>
      </c>
    </row>
    <row r="62" spans="3:8" x14ac:dyDescent="0.2">
      <c r="C62" s="111" t="str">
        <f>'P. SINTÉTICA'!C23</f>
        <v>2.1.3</v>
      </c>
      <c r="D62" s="192"/>
      <c r="E62" s="192"/>
      <c r="F62" s="192"/>
      <c r="G62" s="192"/>
      <c r="H62" s="93" t="s">
        <v>16</v>
      </c>
    </row>
    <row r="63" spans="3:8" ht="12.75" customHeight="1" x14ac:dyDescent="0.2">
      <c r="C63" s="110" t="s">
        <v>207</v>
      </c>
      <c r="D63" s="79" t="s">
        <v>143</v>
      </c>
      <c r="E63" s="36" t="s">
        <v>144</v>
      </c>
      <c r="F63" s="36" t="s">
        <v>145</v>
      </c>
      <c r="G63" s="37" t="s">
        <v>146</v>
      </c>
      <c r="H63" s="38" t="s">
        <v>147</v>
      </c>
    </row>
    <row r="64" spans="3:8" ht="25.5" x14ac:dyDescent="0.2">
      <c r="C64" s="39" t="s">
        <v>228</v>
      </c>
      <c r="D64" s="47" t="s">
        <v>160</v>
      </c>
      <c r="E64" s="48" t="s">
        <v>40</v>
      </c>
      <c r="F64" s="49">
        <v>0.6</v>
      </c>
      <c r="G64" s="43">
        <v>0.8</v>
      </c>
      <c r="H64" s="44">
        <f>G64*F64</f>
        <v>0.48</v>
      </c>
    </row>
    <row r="65" spans="3:8" ht="25.5" x14ac:dyDescent="0.2">
      <c r="C65" s="39" t="s">
        <v>229</v>
      </c>
      <c r="D65" s="47" t="s">
        <v>161</v>
      </c>
      <c r="E65" s="101" t="s">
        <v>33</v>
      </c>
      <c r="F65" s="49">
        <v>0.22727269999999999</v>
      </c>
      <c r="G65" s="43">
        <v>27.93</v>
      </c>
      <c r="H65" s="44">
        <f t="shared" ref="H65:H68" si="1">G65*F65</f>
        <v>6.3477265109999994</v>
      </c>
    </row>
    <row r="66" spans="3:8" ht="25.5" x14ac:dyDescent="0.2">
      <c r="C66" s="39" t="s">
        <v>216</v>
      </c>
      <c r="D66" s="47" t="s">
        <v>156</v>
      </c>
      <c r="E66" s="48" t="s">
        <v>52</v>
      </c>
      <c r="F66" s="49">
        <v>1.58</v>
      </c>
      <c r="G66" s="43">
        <v>6.4</v>
      </c>
      <c r="H66" s="44">
        <f t="shared" si="1"/>
        <v>10.112000000000002</v>
      </c>
    </row>
    <row r="67" spans="3:8" ht="25.5" x14ac:dyDescent="0.2">
      <c r="C67" s="39" t="s">
        <v>219</v>
      </c>
      <c r="D67" s="47" t="s">
        <v>162</v>
      </c>
      <c r="E67" s="48" t="s">
        <v>40</v>
      </c>
      <c r="F67" s="49">
        <v>0.15</v>
      </c>
      <c r="G67" s="43">
        <v>11.2</v>
      </c>
      <c r="H67" s="44">
        <f t="shared" si="1"/>
        <v>1.68</v>
      </c>
    </row>
    <row r="68" spans="3:8" ht="25.5" x14ac:dyDescent="0.2">
      <c r="C68" s="39" t="s">
        <v>230</v>
      </c>
      <c r="D68" s="47" t="s">
        <v>163</v>
      </c>
      <c r="E68" s="48" t="s">
        <v>164</v>
      </c>
      <c r="F68" s="49">
        <v>2.1999999999999999E-2</v>
      </c>
      <c r="G68" s="43">
        <v>2.2200000000000002</v>
      </c>
      <c r="H68" s="44">
        <f t="shared" si="1"/>
        <v>4.8840000000000001E-2</v>
      </c>
    </row>
    <row r="69" spans="3:8" x14ac:dyDescent="0.2">
      <c r="C69" s="195" t="s">
        <v>148</v>
      </c>
      <c r="D69" s="196"/>
      <c r="E69" s="196"/>
      <c r="F69" s="196"/>
      <c r="G69" s="196"/>
      <c r="H69" s="45">
        <f>SUM(H64:H68)</f>
        <v>18.668566511000002</v>
      </c>
    </row>
    <row r="70" spans="3:8" x14ac:dyDescent="0.2">
      <c r="C70" s="193" t="s">
        <v>149</v>
      </c>
      <c r="D70" s="194"/>
      <c r="E70" s="36" t="s">
        <v>144</v>
      </c>
      <c r="F70" s="36" t="s">
        <v>145</v>
      </c>
      <c r="G70" s="37" t="s">
        <v>146</v>
      </c>
      <c r="H70" s="38" t="s">
        <v>147</v>
      </c>
    </row>
    <row r="71" spans="3:8" ht="24" x14ac:dyDescent="0.2">
      <c r="C71" s="107" t="s">
        <v>214</v>
      </c>
      <c r="D71" s="74" t="s">
        <v>154</v>
      </c>
      <c r="E71" s="48" t="s">
        <v>152</v>
      </c>
      <c r="F71" s="49">
        <v>0.8</v>
      </c>
      <c r="G71" s="43">
        <v>19.45</v>
      </c>
      <c r="H71" s="44">
        <f>G71*F71</f>
        <v>15.56</v>
      </c>
    </row>
    <row r="72" spans="3:8" ht="24" x14ac:dyDescent="0.2">
      <c r="C72" s="107" t="s">
        <v>227</v>
      </c>
      <c r="D72" s="47" t="s">
        <v>159</v>
      </c>
      <c r="E72" s="48" t="s">
        <v>152</v>
      </c>
      <c r="F72" s="49">
        <v>0.3</v>
      </c>
      <c r="G72" s="43">
        <v>19.489999999999998</v>
      </c>
      <c r="H72" s="44">
        <f>G72*F72</f>
        <v>5.8469999999999995</v>
      </c>
    </row>
    <row r="73" spans="3:8" ht="24" x14ac:dyDescent="0.2">
      <c r="C73" s="107" t="s">
        <v>215</v>
      </c>
      <c r="D73" s="47" t="s">
        <v>153</v>
      </c>
      <c r="E73" s="48" t="s">
        <v>152</v>
      </c>
      <c r="F73" s="49">
        <v>0.95</v>
      </c>
      <c r="G73" s="43">
        <v>15.85</v>
      </c>
      <c r="H73" s="44">
        <f t="shared" ref="H73" si="2">G73*F73</f>
        <v>15.057499999999999</v>
      </c>
    </row>
    <row r="74" spans="3:8" x14ac:dyDescent="0.2">
      <c r="C74" s="195" t="s">
        <v>150</v>
      </c>
      <c r="D74" s="196"/>
      <c r="E74" s="196"/>
      <c r="F74" s="196"/>
      <c r="G74" s="196"/>
      <c r="H74" s="45">
        <f>SUM(H71:H73)</f>
        <v>36.464500000000001</v>
      </c>
    </row>
    <row r="75" spans="3:8" ht="13.5" thickBot="1" x14ac:dyDescent="0.25">
      <c r="C75" s="190" t="s">
        <v>151</v>
      </c>
      <c r="D75" s="191"/>
      <c r="E75" s="191"/>
      <c r="F75" s="191"/>
      <c r="G75" s="191"/>
      <c r="H75" s="94">
        <f>H74+H69</f>
        <v>55.133066511000003</v>
      </c>
    </row>
    <row r="76" spans="3:8" ht="5.0999999999999996" customHeight="1" thickBot="1" x14ac:dyDescent="0.25">
      <c r="C76" s="53"/>
      <c r="D76" s="54"/>
      <c r="E76" s="54"/>
      <c r="F76" s="54"/>
      <c r="G76" s="54"/>
      <c r="H76" s="55"/>
    </row>
    <row r="77" spans="3:8" x14ac:dyDescent="0.2">
      <c r="C77" s="32" t="s">
        <v>21</v>
      </c>
      <c r="D77" s="33" t="str">
        <f>'P. SINTÉTICA'!E24</f>
        <v>DEMOLIÇÕES E REMOÇÕES</v>
      </c>
      <c r="E77" s="33"/>
      <c r="F77" s="33"/>
      <c r="G77" s="34"/>
      <c r="H77" s="97" t="s">
        <v>58</v>
      </c>
    </row>
    <row r="78" spans="3:8" x14ac:dyDescent="0.2">
      <c r="C78" s="91" t="s">
        <v>141</v>
      </c>
      <c r="D78" s="192" t="str">
        <f>'P. SINTÉTICA'!E25</f>
        <v>DEMOLIÇÃO DE ALVENARIA DE BLOCO FURADO, DE FORMA MANUAL, COM REAPROVEITAMENTO</v>
      </c>
      <c r="E78" s="192"/>
      <c r="F78" s="192"/>
      <c r="G78" s="192"/>
      <c r="H78" s="92" t="s">
        <v>142</v>
      </c>
    </row>
    <row r="79" spans="3:8" x14ac:dyDescent="0.2">
      <c r="C79" s="111" t="str">
        <f>'P. SINTÉTICA'!C25</f>
        <v>2.2.1</v>
      </c>
      <c r="D79" s="192"/>
      <c r="E79" s="192"/>
      <c r="F79" s="192"/>
      <c r="G79" s="192"/>
      <c r="H79" s="93" t="s">
        <v>18</v>
      </c>
    </row>
    <row r="80" spans="3:8" ht="12.75" customHeight="1" x14ac:dyDescent="0.2">
      <c r="C80" s="110" t="s">
        <v>207</v>
      </c>
      <c r="D80" s="79" t="s">
        <v>143</v>
      </c>
      <c r="E80" s="36" t="s">
        <v>144</v>
      </c>
      <c r="F80" s="36" t="s">
        <v>145</v>
      </c>
      <c r="G80" s="37" t="s">
        <v>146</v>
      </c>
      <c r="H80" s="38" t="s">
        <v>147</v>
      </c>
    </row>
    <row r="81" spans="3:8" x14ac:dyDescent="0.2">
      <c r="C81" s="39"/>
      <c r="D81" s="47"/>
      <c r="E81" s="48"/>
      <c r="F81" s="49"/>
      <c r="G81" s="43"/>
      <c r="H81" s="44">
        <f>G81*F81</f>
        <v>0</v>
      </c>
    </row>
    <row r="82" spans="3:8" x14ac:dyDescent="0.2">
      <c r="C82" s="195" t="s">
        <v>148</v>
      </c>
      <c r="D82" s="196"/>
      <c r="E82" s="196"/>
      <c r="F82" s="196"/>
      <c r="G82" s="196"/>
      <c r="H82" s="45">
        <f>SUM(H81:H81)</f>
        <v>0</v>
      </c>
    </row>
    <row r="83" spans="3:8" x14ac:dyDescent="0.2">
      <c r="C83" s="193" t="s">
        <v>149</v>
      </c>
      <c r="D83" s="194"/>
      <c r="E83" s="36" t="s">
        <v>144</v>
      </c>
      <c r="F83" s="36" t="s">
        <v>145</v>
      </c>
      <c r="G83" s="37" t="s">
        <v>146</v>
      </c>
      <c r="H83" s="38" t="s">
        <v>147</v>
      </c>
    </row>
    <row r="84" spans="3:8" ht="24" x14ac:dyDescent="0.2">
      <c r="C84" s="107" t="s">
        <v>221</v>
      </c>
      <c r="D84" s="74" t="s">
        <v>167</v>
      </c>
      <c r="E84" s="108" t="s">
        <v>152</v>
      </c>
      <c r="F84" s="109">
        <v>0.22500000000000001</v>
      </c>
      <c r="G84" s="103">
        <v>19.57</v>
      </c>
      <c r="H84" s="44">
        <f>G84*F84</f>
        <v>4.4032499999999999</v>
      </c>
    </row>
    <row r="85" spans="3:8" ht="24" x14ac:dyDescent="0.2">
      <c r="C85" s="107" t="s">
        <v>215</v>
      </c>
      <c r="D85" s="47" t="s">
        <v>153</v>
      </c>
      <c r="E85" s="48" t="s">
        <v>152</v>
      </c>
      <c r="F85" s="49">
        <v>2.3248000000000002</v>
      </c>
      <c r="G85" s="43">
        <v>15.85</v>
      </c>
      <c r="H85" s="44">
        <f>G85*F85</f>
        <v>36.848080000000003</v>
      </c>
    </row>
    <row r="86" spans="3:8" ht="12.75" customHeight="1" x14ac:dyDescent="0.2">
      <c r="C86" s="195" t="s">
        <v>150</v>
      </c>
      <c r="D86" s="196"/>
      <c r="E86" s="196"/>
      <c r="F86" s="196"/>
      <c r="G86" s="196"/>
      <c r="H86" s="45">
        <f>SUM(H84:H85)</f>
        <v>41.251330000000003</v>
      </c>
    </row>
    <row r="87" spans="3:8" ht="13.5" thickBot="1" x14ac:dyDescent="0.25">
      <c r="C87" s="190" t="s">
        <v>151</v>
      </c>
      <c r="D87" s="191"/>
      <c r="E87" s="191"/>
      <c r="F87" s="191"/>
      <c r="G87" s="191"/>
      <c r="H87" s="94">
        <f>H86+H82</f>
        <v>41.251330000000003</v>
      </c>
    </row>
    <row r="88" spans="3:8" ht="5.0999999999999996" customHeight="1" thickBot="1" x14ac:dyDescent="0.25">
      <c r="C88" s="53"/>
      <c r="D88" s="54"/>
      <c r="E88" s="54"/>
      <c r="F88" s="54"/>
      <c r="G88" s="54"/>
      <c r="H88" s="55"/>
    </row>
    <row r="89" spans="3:8" x14ac:dyDescent="0.2">
      <c r="C89" s="32" t="s">
        <v>21</v>
      </c>
      <c r="D89" s="33" t="str">
        <f>'P. SINTÉTICA'!E24</f>
        <v>DEMOLIÇÕES E REMOÇÕES</v>
      </c>
      <c r="E89" s="33"/>
      <c r="F89" s="33"/>
      <c r="G89" s="34"/>
      <c r="H89" s="97" t="s">
        <v>60</v>
      </c>
    </row>
    <row r="90" spans="3:8" x14ac:dyDescent="0.2">
      <c r="C90" s="91" t="s">
        <v>141</v>
      </c>
      <c r="D90" s="192" t="str">
        <f>'P. SINTÉTICA'!E26</f>
        <v>DEMOLIÇÃO DE RODAPÉ CERÂMICO, DE FORMA MANUAL, SEM REAPROVEITAMENTO</v>
      </c>
      <c r="E90" s="192"/>
      <c r="F90" s="192"/>
      <c r="G90" s="192"/>
      <c r="H90" s="92" t="s">
        <v>142</v>
      </c>
    </row>
    <row r="91" spans="3:8" x14ac:dyDescent="0.2">
      <c r="C91" s="111" t="str">
        <f>'P. SINTÉTICA'!C26</f>
        <v>2.2.2</v>
      </c>
      <c r="D91" s="192"/>
      <c r="E91" s="192"/>
      <c r="F91" s="192"/>
      <c r="G91" s="192"/>
      <c r="H91" s="93" t="s">
        <v>52</v>
      </c>
    </row>
    <row r="92" spans="3:8" ht="12.75" customHeight="1" x14ac:dyDescent="0.2">
      <c r="C92" s="110" t="s">
        <v>207</v>
      </c>
      <c r="D92" s="79" t="s">
        <v>143</v>
      </c>
      <c r="E92" s="36" t="s">
        <v>144</v>
      </c>
      <c r="F92" s="36" t="s">
        <v>145</v>
      </c>
      <c r="G92" s="37" t="s">
        <v>146</v>
      </c>
      <c r="H92" s="38" t="s">
        <v>147</v>
      </c>
    </row>
    <row r="93" spans="3:8" x14ac:dyDescent="0.2">
      <c r="C93" s="39"/>
      <c r="D93" s="47"/>
      <c r="E93" s="48"/>
      <c r="F93" s="49"/>
      <c r="G93" s="43"/>
      <c r="H93" s="44">
        <f>G93*F93</f>
        <v>0</v>
      </c>
    </row>
    <row r="94" spans="3:8" x14ac:dyDescent="0.2">
      <c r="C94" s="195" t="s">
        <v>148</v>
      </c>
      <c r="D94" s="196"/>
      <c r="E94" s="196"/>
      <c r="F94" s="196"/>
      <c r="G94" s="196"/>
      <c r="H94" s="45">
        <f>SUM(H93:H93)</f>
        <v>0</v>
      </c>
    </row>
    <row r="95" spans="3:8" x14ac:dyDescent="0.2">
      <c r="C95" s="193" t="s">
        <v>149</v>
      </c>
      <c r="D95" s="194"/>
      <c r="E95" s="36" t="s">
        <v>144</v>
      </c>
      <c r="F95" s="36" t="s">
        <v>145</v>
      </c>
      <c r="G95" s="37" t="s">
        <v>146</v>
      </c>
      <c r="H95" s="38" t="s">
        <v>147</v>
      </c>
    </row>
    <row r="96" spans="3:8" ht="25.5" x14ac:dyDescent="0.2">
      <c r="C96" s="46" t="s">
        <v>235</v>
      </c>
      <c r="D96" s="47" t="s">
        <v>168</v>
      </c>
      <c r="E96" s="48" t="s">
        <v>152</v>
      </c>
      <c r="F96" s="49">
        <v>2.93E-2</v>
      </c>
      <c r="G96" s="43">
        <v>22.37</v>
      </c>
      <c r="H96" s="44">
        <f>G96*F96</f>
        <v>0.65544100000000005</v>
      </c>
    </row>
    <row r="97" spans="3:8" ht="24" x14ac:dyDescent="0.2">
      <c r="C97" s="107" t="s">
        <v>215</v>
      </c>
      <c r="D97" s="47" t="s">
        <v>153</v>
      </c>
      <c r="E97" s="48" t="s">
        <v>152</v>
      </c>
      <c r="F97" s="49">
        <v>8.2500000000000004E-2</v>
      </c>
      <c r="G97" s="43">
        <v>15.85</v>
      </c>
      <c r="H97" s="44">
        <f>G97*F97</f>
        <v>1.307625</v>
      </c>
    </row>
    <row r="98" spans="3:8" ht="12.75" customHeight="1" x14ac:dyDescent="0.2">
      <c r="C98" s="195" t="s">
        <v>150</v>
      </c>
      <c r="D98" s="196"/>
      <c r="E98" s="196"/>
      <c r="F98" s="196"/>
      <c r="G98" s="196"/>
      <c r="H98" s="45">
        <f>H97+H96</f>
        <v>1.963066</v>
      </c>
    </row>
    <row r="99" spans="3:8" ht="13.5" thickBot="1" x14ac:dyDescent="0.25">
      <c r="C99" s="190" t="s">
        <v>151</v>
      </c>
      <c r="D99" s="191"/>
      <c r="E99" s="191"/>
      <c r="F99" s="191"/>
      <c r="G99" s="191"/>
      <c r="H99" s="94">
        <f>H98+H94</f>
        <v>1.963066</v>
      </c>
    </row>
    <row r="100" spans="3:8" ht="4.5" customHeight="1" thickBot="1" x14ac:dyDescent="0.25">
      <c r="C100" s="53"/>
      <c r="D100" s="54"/>
      <c r="E100" s="54"/>
      <c r="F100" s="54"/>
      <c r="G100" s="54"/>
      <c r="H100" s="55"/>
    </row>
    <row r="101" spans="3:8" x14ac:dyDescent="0.2">
      <c r="C101" s="32" t="s">
        <v>21</v>
      </c>
      <c r="D101" s="33" t="str">
        <f>'P. SINTÉTICA'!E24</f>
        <v>DEMOLIÇÕES E REMOÇÕES</v>
      </c>
      <c r="E101" s="33"/>
      <c r="F101" s="33"/>
      <c r="G101" s="34"/>
      <c r="H101" s="97" t="s">
        <v>68</v>
      </c>
    </row>
    <row r="102" spans="3:8" x14ac:dyDescent="0.2">
      <c r="C102" s="91" t="s">
        <v>141</v>
      </c>
      <c r="D102" s="192" t="str">
        <f>'P. SINTÉTICA'!E27</f>
        <v>DEMOLIÇÃO DE REVESTIMENTO CERÂMICO, DE FORMA MANUAL, SEM REAPROVEITAMENTO</v>
      </c>
      <c r="E102" s="192"/>
      <c r="F102" s="192"/>
      <c r="G102" s="192"/>
      <c r="H102" s="92" t="s">
        <v>142</v>
      </c>
    </row>
    <row r="103" spans="3:8" x14ac:dyDescent="0.2">
      <c r="C103" s="111" t="str">
        <f>'P. SINTÉTICA'!C27</f>
        <v>2.2.3</v>
      </c>
      <c r="D103" s="192"/>
      <c r="E103" s="192"/>
      <c r="F103" s="192"/>
      <c r="G103" s="192"/>
      <c r="H103" s="93" t="s">
        <v>16</v>
      </c>
    </row>
    <row r="104" spans="3:8" ht="12.75" customHeight="1" x14ac:dyDescent="0.2">
      <c r="C104" s="110" t="s">
        <v>207</v>
      </c>
      <c r="D104" s="79" t="s">
        <v>143</v>
      </c>
      <c r="E104" s="36" t="s">
        <v>144</v>
      </c>
      <c r="F104" s="36" t="s">
        <v>145</v>
      </c>
      <c r="G104" s="37" t="s">
        <v>146</v>
      </c>
      <c r="H104" s="38" t="s">
        <v>147</v>
      </c>
    </row>
    <row r="105" spans="3:8" x14ac:dyDescent="0.2">
      <c r="C105" s="39"/>
      <c r="D105" s="47"/>
      <c r="E105" s="48"/>
      <c r="F105" s="49"/>
      <c r="G105" s="43"/>
      <c r="H105" s="44">
        <f>G105*F105</f>
        <v>0</v>
      </c>
    </row>
    <row r="106" spans="3:8" x14ac:dyDescent="0.2">
      <c r="C106" s="195" t="s">
        <v>148</v>
      </c>
      <c r="D106" s="196"/>
      <c r="E106" s="196"/>
      <c r="F106" s="196"/>
      <c r="G106" s="196"/>
      <c r="H106" s="45">
        <f>SUM(H105:H105)</f>
        <v>0</v>
      </c>
    </row>
    <row r="107" spans="3:8" x14ac:dyDescent="0.2">
      <c r="C107" s="193" t="s">
        <v>149</v>
      </c>
      <c r="D107" s="194"/>
      <c r="E107" s="36" t="s">
        <v>144</v>
      </c>
      <c r="F107" s="36" t="s">
        <v>145</v>
      </c>
      <c r="G107" s="37" t="s">
        <v>146</v>
      </c>
      <c r="H107" s="38" t="s">
        <v>147</v>
      </c>
    </row>
    <row r="108" spans="3:8" ht="25.5" x14ac:dyDescent="0.2">
      <c r="C108" s="46" t="s">
        <v>235</v>
      </c>
      <c r="D108" s="47" t="s">
        <v>168</v>
      </c>
      <c r="E108" s="48" t="s">
        <v>152</v>
      </c>
      <c r="F108" s="49">
        <v>0.25530000000000003</v>
      </c>
      <c r="G108" s="43">
        <v>22.37</v>
      </c>
      <c r="H108" s="44">
        <f>G108*F108</f>
        <v>5.7110610000000008</v>
      </c>
    </row>
    <row r="109" spans="3:8" ht="24" x14ac:dyDescent="0.2">
      <c r="C109" s="107" t="s">
        <v>215</v>
      </c>
      <c r="D109" s="47" t="s">
        <v>153</v>
      </c>
      <c r="E109" s="48" t="s">
        <v>152</v>
      </c>
      <c r="F109" s="49">
        <v>0.71950000000000003</v>
      </c>
      <c r="G109" s="43">
        <v>15.85</v>
      </c>
      <c r="H109" s="44">
        <f>G109*F109</f>
        <v>11.404075000000001</v>
      </c>
    </row>
    <row r="110" spans="3:8" ht="12.75" customHeight="1" x14ac:dyDescent="0.2">
      <c r="C110" s="195" t="s">
        <v>150</v>
      </c>
      <c r="D110" s="196"/>
      <c r="E110" s="196"/>
      <c r="F110" s="196"/>
      <c r="G110" s="196"/>
      <c r="H110" s="45">
        <f>SUM(H108:H109)</f>
        <v>17.115136</v>
      </c>
    </row>
    <row r="111" spans="3:8" ht="13.5" thickBot="1" x14ac:dyDescent="0.25">
      <c r="C111" s="190" t="s">
        <v>151</v>
      </c>
      <c r="D111" s="191"/>
      <c r="E111" s="191"/>
      <c r="F111" s="191"/>
      <c r="G111" s="191"/>
      <c r="H111" s="94">
        <f>H110+H106</f>
        <v>17.115136</v>
      </c>
    </row>
    <row r="112" spans="3:8" ht="4.5" customHeight="1" thickBot="1" x14ac:dyDescent="0.25">
      <c r="C112" s="53"/>
      <c r="D112" s="54"/>
      <c r="E112" s="54"/>
      <c r="F112" s="54"/>
      <c r="G112" s="54"/>
      <c r="H112" s="55"/>
    </row>
    <row r="113" spans="3:8" x14ac:dyDescent="0.2">
      <c r="C113" s="32" t="str">
        <f>'P. SINTÉTICA'!C24</f>
        <v>2.2</v>
      </c>
      <c r="D113" s="33" t="str">
        <f>'P. SINTÉTICA'!E24</f>
        <v>DEMOLIÇÕES E REMOÇÕES</v>
      </c>
      <c r="E113" s="33"/>
      <c r="F113" s="33"/>
      <c r="G113" s="34"/>
      <c r="H113" s="97" t="s">
        <v>69</v>
      </c>
    </row>
    <row r="114" spans="3:8" x14ac:dyDescent="0.2">
      <c r="C114" s="91" t="s">
        <v>141</v>
      </c>
      <c r="D114" s="192" t="str">
        <f>'P. SINTÉTICA'!E28</f>
        <v>REMOÇÃO DE PLACAS CONCRETO, DE FORMA MANUAL, SEM REAPROVEITAMENTO</v>
      </c>
      <c r="E114" s="192"/>
      <c r="F114" s="192"/>
      <c r="G114" s="192"/>
      <c r="H114" s="92" t="s">
        <v>142</v>
      </c>
    </row>
    <row r="115" spans="3:8" x14ac:dyDescent="0.2">
      <c r="C115" s="111" t="str">
        <f>'P. SINTÉTICA'!C28</f>
        <v>2.2.4</v>
      </c>
      <c r="D115" s="192"/>
      <c r="E115" s="192"/>
      <c r="F115" s="192"/>
      <c r="G115" s="192"/>
      <c r="H115" s="93" t="s">
        <v>16</v>
      </c>
    </row>
    <row r="116" spans="3:8" ht="12.75" customHeight="1" x14ac:dyDescent="0.2">
      <c r="C116" s="110" t="s">
        <v>207</v>
      </c>
      <c r="D116" s="79" t="s">
        <v>143</v>
      </c>
      <c r="E116" s="36" t="s">
        <v>144</v>
      </c>
      <c r="F116" s="36" t="s">
        <v>145</v>
      </c>
      <c r="G116" s="37" t="s">
        <v>146</v>
      </c>
      <c r="H116" s="38" t="s">
        <v>147</v>
      </c>
    </row>
    <row r="117" spans="3:8" x14ac:dyDescent="0.2">
      <c r="C117" s="39"/>
      <c r="D117" s="47"/>
      <c r="E117" s="48"/>
      <c r="F117" s="49"/>
      <c r="G117" s="43"/>
      <c r="H117" s="44">
        <f>G117*F117</f>
        <v>0</v>
      </c>
    </row>
    <row r="118" spans="3:8" x14ac:dyDescent="0.2">
      <c r="C118" s="195" t="s">
        <v>148</v>
      </c>
      <c r="D118" s="196"/>
      <c r="E118" s="196"/>
      <c r="F118" s="196"/>
      <c r="G118" s="196"/>
      <c r="H118" s="45">
        <f>SUM(H117:H117)</f>
        <v>0</v>
      </c>
    </row>
    <row r="119" spans="3:8" x14ac:dyDescent="0.2">
      <c r="C119" s="193" t="s">
        <v>149</v>
      </c>
      <c r="D119" s="194"/>
      <c r="E119" s="36" t="s">
        <v>144</v>
      </c>
      <c r="F119" s="36" t="s">
        <v>145</v>
      </c>
      <c r="G119" s="37" t="s">
        <v>146</v>
      </c>
      <c r="H119" s="38" t="s">
        <v>147</v>
      </c>
    </row>
    <row r="120" spans="3:8" ht="24" x14ac:dyDescent="0.2">
      <c r="C120" s="107" t="s">
        <v>221</v>
      </c>
      <c r="D120" s="74" t="s">
        <v>167</v>
      </c>
      <c r="E120" s="108" t="s">
        <v>152</v>
      </c>
      <c r="F120" s="109">
        <v>0.28439999999999999</v>
      </c>
      <c r="G120" s="103">
        <v>19.57</v>
      </c>
      <c r="H120" s="44">
        <f>G120*F120</f>
        <v>5.5657079999999999</v>
      </c>
    </row>
    <row r="121" spans="3:8" ht="24" x14ac:dyDescent="0.2">
      <c r="C121" s="107" t="s">
        <v>215</v>
      </c>
      <c r="D121" s="47" t="s">
        <v>153</v>
      </c>
      <c r="E121" s="48" t="s">
        <v>152</v>
      </c>
      <c r="F121" s="49">
        <v>0.55859999999999999</v>
      </c>
      <c r="G121" s="43">
        <v>15.85</v>
      </c>
      <c r="H121" s="44">
        <f>G121*F121</f>
        <v>8.8538099999999993</v>
      </c>
    </row>
    <row r="122" spans="3:8" ht="12.75" customHeight="1" x14ac:dyDescent="0.2">
      <c r="C122" s="195" t="s">
        <v>150</v>
      </c>
      <c r="D122" s="196"/>
      <c r="E122" s="196"/>
      <c r="F122" s="196"/>
      <c r="G122" s="196"/>
      <c r="H122" s="45">
        <f>SUM(H120:H121)</f>
        <v>14.419518</v>
      </c>
    </row>
    <row r="123" spans="3:8" ht="13.5" thickBot="1" x14ac:dyDescent="0.25">
      <c r="C123" s="190" t="s">
        <v>151</v>
      </c>
      <c r="D123" s="191"/>
      <c r="E123" s="191"/>
      <c r="F123" s="191"/>
      <c r="G123" s="191"/>
      <c r="H123" s="94">
        <f>H122+H118</f>
        <v>14.419518</v>
      </c>
    </row>
    <row r="124" spans="3:8" ht="4.5" customHeight="1" thickBot="1" x14ac:dyDescent="0.25">
      <c r="C124" s="53"/>
      <c r="D124" s="54"/>
      <c r="E124" s="54"/>
      <c r="F124" s="54"/>
      <c r="G124" s="54"/>
      <c r="H124" s="55"/>
    </row>
    <row r="125" spans="3:8" x14ac:dyDescent="0.2">
      <c r="C125" s="32" t="str">
        <f>'P. SINTÉTICA'!C24</f>
        <v>2.2</v>
      </c>
      <c r="D125" s="33" t="str">
        <f>'P. SINTÉTICA'!E24</f>
        <v>DEMOLIÇÕES E REMOÇÕES</v>
      </c>
      <c r="E125" s="33"/>
      <c r="F125" s="33"/>
      <c r="G125" s="34"/>
      <c r="H125" s="97" t="s">
        <v>70</v>
      </c>
    </row>
    <row r="126" spans="3:8" x14ac:dyDescent="0.2">
      <c r="C126" s="91" t="s">
        <v>141</v>
      </c>
      <c r="D126" s="192" t="str">
        <f>'P. SINTÉTICA'!E29</f>
        <v>RETIRADA DE BANCADAS GRANITO/MARMORE</v>
      </c>
      <c r="E126" s="192"/>
      <c r="F126" s="192"/>
      <c r="G126" s="192"/>
      <c r="H126" s="92" t="s">
        <v>142</v>
      </c>
    </row>
    <row r="127" spans="3:8" x14ac:dyDescent="0.2">
      <c r="C127" s="111" t="str">
        <f>'P. SINTÉTICA'!C29</f>
        <v>2.2.5</v>
      </c>
      <c r="D127" s="192"/>
      <c r="E127" s="192"/>
      <c r="F127" s="192"/>
      <c r="G127" s="192"/>
      <c r="H127" s="93" t="s">
        <v>52</v>
      </c>
    </row>
    <row r="128" spans="3:8" ht="12.75" customHeight="1" x14ac:dyDescent="0.2">
      <c r="C128" s="110" t="s">
        <v>207</v>
      </c>
      <c r="D128" s="79" t="s">
        <v>143</v>
      </c>
      <c r="E128" s="36" t="s">
        <v>144</v>
      </c>
      <c r="F128" s="36" t="s">
        <v>145</v>
      </c>
      <c r="G128" s="37" t="s">
        <v>146</v>
      </c>
      <c r="H128" s="38" t="s">
        <v>147</v>
      </c>
    </row>
    <row r="129" spans="3:8" x14ac:dyDescent="0.2">
      <c r="C129" s="39"/>
      <c r="D129" s="47"/>
      <c r="E129" s="48"/>
      <c r="F129" s="49"/>
      <c r="G129" s="43"/>
      <c r="H129" s="44">
        <f>G129*F129</f>
        <v>0</v>
      </c>
    </row>
    <row r="130" spans="3:8" x14ac:dyDescent="0.2">
      <c r="C130" s="195" t="s">
        <v>148</v>
      </c>
      <c r="D130" s="196"/>
      <c r="E130" s="196"/>
      <c r="F130" s="196"/>
      <c r="G130" s="196"/>
      <c r="H130" s="45">
        <f>SUM(H129:H129)</f>
        <v>0</v>
      </c>
    </row>
    <row r="131" spans="3:8" x14ac:dyDescent="0.2">
      <c r="C131" s="193" t="s">
        <v>149</v>
      </c>
      <c r="D131" s="194"/>
      <c r="E131" s="36" t="s">
        <v>144</v>
      </c>
      <c r="F131" s="36" t="s">
        <v>145</v>
      </c>
      <c r="G131" s="37" t="s">
        <v>146</v>
      </c>
      <c r="H131" s="38" t="s">
        <v>147</v>
      </c>
    </row>
    <row r="132" spans="3:8" ht="24" x14ac:dyDescent="0.2">
      <c r="C132" s="107" t="s">
        <v>215</v>
      </c>
      <c r="D132" s="47" t="s">
        <v>153</v>
      </c>
      <c r="E132" s="48" t="s">
        <v>152</v>
      </c>
      <c r="F132" s="49">
        <v>0.4</v>
      </c>
      <c r="G132" s="43">
        <v>15.85</v>
      </c>
      <c r="H132" s="44">
        <f>G132*F132</f>
        <v>6.34</v>
      </c>
    </row>
    <row r="133" spans="3:8" ht="12.75" customHeight="1" x14ac:dyDescent="0.2">
      <c r="C133" s="195" t="s">
        <v>150</v>
      </c>
      <c r="D133" s="196"/>
      <c r="E133" s="196"/>
      <c r="F133" s="196"/>
      <c r="G133" s="196"/>
      <c r="H133" s="45">
        <f>SUM(H132:H132)</f>
        <v>6.34</v>
      </c>
    </row>
    <row r="134" spans="3:8" ht="13.5" thickBot="1" x14ac:dyDescent="0.25">
      <c r="C134" s="190" t="s">
        <v>151</v>
      </c>
      <c r="D134" s="191"/>
      <c r="E134" s="191"/>
      <c r="F134" s="191"/>
      <c r="G134" s="191"/>
      <c r="H134" s="94">
        <f>H133+H130</f>
        <v>6.34</v>
      </c>
    </row>
    <row r="135" spans="3:8" ht="4.5" customHeight="1" thickBot="1" x14ac:dyDescent="0.25">
      <c r="C135" s="53"/>
      <c r="D135" s="54"/>
      <c r="E135" s="54"/>
      <c r="F135" s="54"/>
      <c r="G135" s="54"/>
      <c r="H135" s="55"/>
    </row>
    <row r="136" spans="3:8" x14ac:dyDescent="0.2">
      <c r="C136" s="32" t="str">
        <f>'P. SINTÉTICA'!C24</f>
        <v>2.2</v>
      </c>
      <c r="D136" s="33" t="str">
        <f>'P. SINTÉTICA'!E24</f>
        <v>DEMOLIÇÕES E REMOÇÕES</v>
      </c>
      <c r="E136" s="33"/>
      <c r="F136" s="33"/>
      <c r="G136" s="34"/>
      <c r="H136" s="97" t="s">
        <v>72</v>
      </c>
    </row>
    <row r="137" spans="3:8" x14ac:dyDescent="0.2">
      <c r="C137" s="91" t="s">
        <v>141</v>
      </c>
      <c r="D137" s="192" t="str">
        <f>'P. SINTÉTICA'!E30</f>
        <v>REMOÇÃO DE LOUÇAS, DE FORMA MANUAL, SEM REAPROVEITAMENTO</v>
      </c>
      <c r="E137" s="192"/>
      <c r="F137" s="192"/>
      <c r="G137" s="192"/>
      <c r="H137" s="92" t="s">
        <v>142</v>
      </c>
    </row>
    <row r="138" spans="3:8" x14ac:dyDescent="0.2">
      <c r="C138" s="111" t="str">
        <f>'P. SINTÉTICA'!C30</f>
        <v>2.2.6</v>
      </c>
      <c r="D138" s="192"/>
      <c r="E138" s="192"/>
      <c r="F138" s="192"/>
      <c r="G138" s="192"/>
      <c r="H138" s="93" t="s">
        <v>33</v>
      </c>
    </row>
    <row r="139" spans="3:8" ht="12.75" customHeight="1" x14ac:dyDescent="0.2">
      <c r="C139" s="110" t="s">
        <v>207</v>
      </c>
      <c r="D139" s="79" t="s">
        <v>143</v>
      </c>
      <c r="E139" s="36" t="s">
        <v>144</v>
      </c>
      <c r="F139" s="36" t="s">
        <v>145</v>
      </c>
      <c r="G139" s="37" t="s">
        <v>146</v>
      </c>
      <c r="H139" s="38" t="s">
        <v>147</v>
      </c>
    </row>
    <row r="140" spans="3:8" x14ac:dyDescent="0.2">
      <c r="C140" s="39"/>
      <c r="D140" s="47"/>
      <c r="E140" s="48"/>
      <c r="F140" s="49"/>
      <c r="G140" s="43"/>
      <c r="H140" s="44">
        <f>G140*F140</f>
        <v>0</v>
      </c>
    </row>
    <row r="141" spans="3:8" x14ac:dyDescent="0.2">
      <c r="C141" s="195" t="s">
        <v>148</v>
      </c>
      <c r="D141" s="196"/>
      <c r="E141" s="196"/>
      <c r="F141" s="196"/>
      <c r="G141" s="196"/>
      <c r="H141" s="45">
        <f>SUM(H140:H140)</f>
        <v>0</v>
      </c>
    </row>
    <row r="142" spans="3:8" x14ac:dyDescent="0.2">
      <c r="C142" s="193" t="s">
        <v>149</v>
      </c>
      <c r="D142" s="194"/>
      <c r="E142" s="36" t="s">
        <v>144</v>
      </c>
      <c r="F142" s="36" t="s">
        <v>145</v>
      </c>
      <c r="G142" s="37" t="s">
        <v>146</v>
      </c>
      <c r="H142" s="38" t="s">
        <v>147</v>
      </c>
    </row>
    <row r="143" spans="3:8" ht="25.5" x14ac:dyDescent="0.2">
      <c r="C143" s="46" t="s">
        <v>226</v>
      </c>
      <c r="D143" s="47" t="s">
        <v>158</v>
      </c>
      <c r="E143" s="48" t="s">
        <v>152</v>
      </c>
      <c r="F143" s="49">
        <v>0.17549999999999999</v>
      </c>
      <c r="G143" s="43">
        <v>19.53</v>
      </c>
      <c r="H143" s="44">
        <f>G143*F143</f>
        <v>3.4275150000000001</v>
      </c>
    </row>
    <row r="144" spans="3:8" ht="24" x14ac:dyDescent="0.2">
      <c r="C144" s="107" t="s">
        <v>215</v>
      </c>
      <c r="D144" s="74" t="s">
        <v>153</v>
      </c>
      <c r="E144" s="108" t="s">
        <v>152</v>
      </c>
      <c r="F144" s="49">
        <v>0.3448</v>
      </c>
      <c r="G144" s="43">
        <v>15.85</v>
      </c>
      <c r="H144" s="44">
        <f>G144*F144</f>
        <v>5.4650799999999995</v>
      </c>
    </row>
    <row r="145" spans="3:8" ht="12.75" customHeight="1" x14ac:dyDescent="0.2">
      <c r="C145" s="195" t="s">
        <v>150</v>
      </c>
      <c r="D145" s="196"/>
      <c r="E145" s="196"/>
      <c r="F145" s="196"/>
      <c r="G145" s="196"/>
      <c r="H145" s="45">
        <f>SUM(H143:H144)</f>
        <v>8.892595</v>
      </c>
    </row>
    <row r="146" spans="3:8" ht="13.5" thickBot="1" x14ac:dyDescent="0.25">
      <c r="C146" s="190" t="s">
        <v>151</v>
      </c>
      <c r="D146" s="191"/>
      <c r="E146" s="191"/>
      <c r="F146" s="191"/>
      <c r="G146" s="191"/>
      <c r="H146" s="94">
        <f>H145+H141</f>
        <v>8.892595</v>
      </c>
    </row>
    <row r="147" spans="3:8" ht="4.5" customHeight="1" thickBot="1" x14ac:dyDescent="0.25">
      <c r="C147" s="53"/>
      <c r="D147" s="54"/>
      <c r="E147" s="54"/>
      <c r="F147" s="54"/>
      <c r="G147" s="54"/>
      <c r="H147" s="131"/>
    </row>
    <row r="148" spans="3:8" x14ac:dyDescent="0.2">
      <c r="C148" s="32" t="str">
        <f>C136</f>
        <v>2.2</v>
      </c>
      <c r="D148" s="33" t="str">
        <f>D136</f>
        <v>DEMOLIÇÕES E REMOÇÕES</v>
      </c>
      <c r="E148" s="33"/>
      <c r="F148" s="33"/>
      <c r="G148" s="34"/>
      <c r="H148" s="97" t="s">
        <v>73</v>
      </c>
    </row>
    <row r="149" spans="3:8" x14ac:dyDescent="0.2">
      <c r="C149" s="91" t="s">
        <v>141</v>
      </c>
      <c r="D149" s="192" t="str">
        <f>'P. SINTÉTICA'!E31</f>
        <v>RETIRADA DE FOLHAS DE PORTA DE PASSAGEM COM BATENTES DE MADEIRA</v>
      </c>
      <c r="E149" s="192"/>
      <c r="F149" s="192"/>
      <c r="G149" s="192"/>
      <c r="H149" s="92" t="s">
        <v>142</v>
      </c>
    </row>
    <row r="150" spans="3:8" x14ac:dyDescent="0.2">
      <c r="C150" s="111" t="str">
        <f>'P. SINTÉTICA'!C31</f>
        <v>2.2.7</v>
      </c>
      <c r="D150" s="192"/>
      <c r="E150" s="192"/>
      <c r="F150" s="192"/>
      <c r="G150" s="192"/>
      <c r="H150" s="93" t="s">
        <v>33</v>
      </c>
    </row>
    <row r="151" spans="3:8" ht="12.75" customHeight="1" x14ac:dyDescent="0.2">
      <c r="C151" s="110" t="s">
        <v>207</v>
      </c>
      <c r="D151" s="79" t="s">
        <v>143</v>
      </c>
      <c r="E151" s="36" t="s">
        <v>144</v>
      </c>
      <c r="F151" s="36" t="s">
        <v>145</v>
      </c>
      <c r="G151" s="37" t="s">
        <v>146</v>
      </c>
      <c r="H151" s="38" t="s">
        <v>147</v>
      </c>
    </row>
    <row r="152" spans="3:8" x14ac:dyDescent="0.2">
      <c r="C152" s="39"/>
      <c r="D152" s="47"/>
      <c r="E152" s="48"/>
      <c r="F152" s="49"/>
      <c r="G152" s="43"/>
      <c r="H152" s="44">
        <f>G152*F152</f>
        <v>0</v>
      </c>
    </row>
    <row r="153" spans="3:8" x14ac:dyDescent="0.2">
      <c r="C153" s="195" t="s">
        <v>148</v>
      </c>
      <c r="D153" s="196"/>
      <c r="E153" s="196"/>
      <c r="F153" s="196"/>
      <c r="G153" s="196"/>
      <c r="H153" s="45">
        <f>SUM(H152:H152)</f>
        <v>0</v>
      </c>
    </row>
    <row r="154" spans="3:8" x14ac:dyDescent="0.2">
      <c r="C154" s="193" t="s">
        <v>149</v>
      </c>
      <c r="D154" s="194"/>
      <c r="E154" s="36" t="s">
        <v>144</v>
      </c>
      <c r="F154" s="36" t="s">
        <v>145</v>
      </c>
      <c r="G154" s="37" t="s">
        <v>146</v>
      </c>
      <c r="H154" s="38" t="s">
        <v>147</v>
      </c>
    </row>
    <row r="155" spans="3:8" ht="24" x14ac:dyDescent="0.2">
      <c r="C155" s="107" t="s">
        <v>221</v>
      </c>
      <c r="D155" s="74" t="s">
        <v>167</v>
      </c>
      <c r="E155" s="108" t="s">
        <v>152</v>
      </c>
      <c r="F155" s="109">
        <f>0.1315*1.5</f>
        <v>0.19725000000000001</v>
      </c>
      <c r="G155" s="103">
        <v>19.57</v>
      </c>
      <c r="H155" s="44">
        <f>G155*F155</f>
        <v>3.8601825000000001</v>
      </c>
    </row>
    <row r="156" spans="3:8" ht="24" x14ac:dyDescent="0.2">
      <c r="C156" s="107" t="s">
        <v>215</v>
      </c>
      <c r="D156" s="47" t="s">
        <v>153</v>
      </c>
      <c r="E156" s="48" t="s">
        <v>152</v>
      </c>
      <c r="F156" s="49">
        <f>0.2582*2</f>
        <v>0.51639999999999997</v>
      </c>
      <c r="G156" s="43">
        <v>15.85</v>
      </c>
      <c r="H156" s="44">
        <f>G156*F156</f>
        <v>8.1849399999999992</v>
      </c>
    </row>
    <row r="157" spans="3:8" ht="12.75" customHeight="1" x14ac:dyDescent="0.2">
      <c r="C157" s="195" t="s">
        <v>150</v>
      </c>
      <c r="D157" s="196"/>
      <c r="E157" s="196"/>
      <c r="F157" s="196"/>
      <c r="G157" s="196"/>
      <c r="H157" s="45">
        <f>SUM(H155:H156)</f>
        <v>12.0451225</v>
      </c>
    </row>
    <row r="158" spans="3:8" ht="13.5" thickBot="1" x14ac:dyDescent="0.25">
      <c r="C158" s="190" t="s">
        <v>151</v>
      </c>
      <c r="D158" s="191"/>
      <c r="E158" s="191"/>
      <c r="F158" s="191"/>
      <c r="G158" s="191"/>
      <c r="H158" s="94">
        <f>H157+H153</f>
        <v>12.0451225</v>
      </c>
    </row>
    <row r="159" spans="3:8" ht="4.5" customHeight="1" thickBot="1" x14ac:dyDescent="0.25">
      <c r="C159" s="53"/>
      <c r="D159" s="54"/>
      <c r="E159" s="54"/>
      <c r="F159" s="54"/>
      <c r="G159" s="54"/>
      <c r="H159" s="55"/>
    </row>
    <row r="160" spans="3:8" x14ac:dyDescent="0.2">
      <c r="C160" s="32" t="str">
        <f>C148</f>
        <v>2.2</v>
      </c>
      <c r="D160" s="33" t="str">
        <f>D148</f>
        <v>DEMOLIÇÕES E REMOÇÕES</v>
      </c>
      <c r="E160" s="33"/>
      <c r="F160" s="33"/>
      <c r="G160" s="34"/>
      <c r="H160" s="97" t="s">
        <v>74</v>
      </c>
    </row>
    <row r="161" spans="3:8" x14ac:dyDescent="0.2">
      <c r="C161" s="91" t="s">
        <v>141</v>
      </c>
      <c r="D161" s="192" t="str">
        <f>'P. SINTÉTICA'!E32</f>
        <v>REMOÇÃO DE FORRO DE GESSO, DE FORMA MANUAL, SEM REAPROVEITAMENTO</v>
      </c>
      <c r="E161" s="192"/>
      <c r="F161" s="192"/>
      <c r="G161" s="192"/>
      <c r="H161" s="92" t="s">
        <v>142</v>
      </c>
    </row>
    <row r="162" spans="3:8" x14ac:dyDescent="0.2">
      <c r="C162" s="111" t="str">
        <f>'P. SINTÉTICA'!C32</f>
        <v>2.2.8</v>
      </c>
      <c r="D162" s="192"/>
      <c r="E162" s="192"/>
      <c r="F162" s="192"/>
      <c r="G162" s="192"/>
      <c r="H162" s="93" t="s">
        <v>16</v>
      </c>
    </row>
    <row r="163" spans="3:8" ht="12.75" customHeight="1" x14ac:dyDescent="0.2">
      <c r="C163" s="110" t="s">
        <v>207</v>
      </c>
      <c r="D163" s="79" t="s">
        <v>143</v>
      </c>
      <c r="E163" s="36" t="s">
        <v>144</v>
      </c>
      <c r="F163" s="36" t="s">
        <v>145</v>
      </c>
      <c r="G163" s="37" t="s">
        <v>146</v>
      </c>
      <c r="H163" s="38" t="s">
        <v>147</v>
      </c>
    </row>
    <row r="164" spans="3:8" x14ac:dyDescent="0.2">
      <c r="C164" s="39"/>
      <c r="D164" s="47"/>
      <c r="E164" s="48"/>
      <c r="F164" s="49"/>
      <c r="G164" s="43"/>
      <c r="H164" s="44">
        <f>G164*F164</f>
        <v>0</v>
      </c>
    </row>
    <row r="165" spans="3:8" x14ac:dyDescent="0.2">
      <c r="C165" s="195" t="s">
        <v>148</v>
      </c>
      <c r="D165" s="196"/>
      <c r="E165" s="196"/>
      <c r="F165" s="196"/>
      <c r="G165" s="196"/>
      <c r="H165" s="45">
        <f>SUM(H164:H164)</f>
        <v>0</v>
      </c>
    </row>
    <row r="166" spans="3:8" x14ac:dyDescent="0.2">
      <c r="C166" s="193" t="s">
        <v>149</v>
      </c>
      <c r="D166" s="194"/>
      <c r="E166" s="36" t="s">
        <v>144</v>
      </c>
      <c r="F166" s="36" t="s">
        <v>145</v>
      </c>
      <c r="G166" s="37" t="s">
        <v>146</v>
      </c>
      <c r="H166" s="38" t="s">
        <v>147</v>
      </c>
    </row>
    <row r="167" spans="3:8" ht="24" x14ac:dyDescent="0.2">
      <c r="C167" s="107" t="s">
        <v>253</v>
      </c>
      <c r="D167" s="47" t="s">
        <v>252</v>
      </c>
      <c r="E167" s="48" t="s">
        <v>152</v>
      </c>
      <c r="F167" s="49">
        <v>0.1401</v>
      </c>
      <c r="G167" s="43">
        <v>19.43</v>
      </c>
      <c r="H167" s="44">
        <f>G167*F167</f>
        <v>2.722143</v>
      </c>
    </row>
    <row r="168" spans="3:8" ht="24" x14ac:dyDescent="0.2">
      <c r="C168" s="107" t="s">
        <v>215</v>
      </c>
      <c r="D168" s="47" t="s">
        <v>153</v>
      </c>
      <c r="E168" s="48" t="s">
        <v>152</v>
      </c>
      <c r="F168" s="49">
        <v>7.1300000000000002E-2</v>
      </c>
      <c r="G168" s="43">
        <v>15.85</v>
      </c>
      <c r="H168" s="44">
        <f>G168*F168</f>
        <v>1.1301049999999999</v>
      </c>
    </row>
    <row r="169" spans="3:8" ht="12.75" customHeight="1" x14ac:dyDescent="0.2">
      <c r="C169" s="195" t="s">
        <v>150</v>
      </c>
      <c r="D169" s="196"/>
      <c r="E169" s="196"/>
      <c r="F169" s="196"/>
      <c r="G169" s="196"/>
      <c r="H169" s="45">
        <f>SUM(H167:H168)</f>
        <v>3.8522479999999999</v>
      </c>
    </row>
    <row r="170" spans="3:8" ht="13.5" thickBot="1" x14ac:dyDescent="0.25">
      <c r="C170" s="190" t="s">
        <v>151</v>
      </c>
      <c r="D170" s="191"/>
      <c r="E170" s="191"/>
      <c r="F170" s="191"/>
      <c r="G170" s="191"/>
      <c r="H170" s="94">
        <f>H169+H165</f>
        <v>3.8522479999999999</v>
      </c>
    </row>
    <row r="171" spans="3:8" ht="4.5" customHeight="1" thickBot="1" x14ac:dyDescent="0.25">
      <c r="C171" s="53"/>
      <c r="D171" s="54"/>
      <c r="E171" s="54"/>
      <c r="F171" s="54"/>
      <c r="G171" s="54"/>
      <c r="H171" s="55"/>
    </row>
    <row r="172" spans="3:8" x14ac:dyDescent="0.2">
      <c r="C172" s="32" t="str">
        <f>C160</f>
        <v>2.2</v>
      </c>
      <c r="D172" s="33" t="str">
        <f>D160</f>
        <v>DEMOLIÇÕES E REMOÇÕES</v>
      </c>
      <c r="E172" s="33"/>
      <c r="F172" s="33"/>
      <c r="G172" s="34"/>
      <c r="H172" s="97" t="s">
        <v>75</v>
      </c>
    </row>
    <row r="173" spans="3:8" x14ac:dyDescent="0.2">
      <c r="C173" s="91" t="s">
        <v>141</v>
      </c>
      <c r="D173" s="192" t="str">
        <f>'P. SINTÉTICA'!E33</f>
        <v>RETIRADA DE ESQUADRIAS DE VIDRO TEMPERADO</v>
      </c>
      <c r="E173" s="192"/>
      <c r="F173" s="192"/>
      <c r="G173" s="192"/>
      <c r="H173" s="92" t="s">
        <v>142</v>
      </c>
    </row>
    <row r="174" spans="3:8" x14ac:dyDescent="0.2">
      <c r="C174" s="111" t="str">
        <f>'P. SINTÉTICA'!C33</f>
        <v>2.2.9</v>
      </c>
      <c r="D174" s="192"/>
      <c r="E174" s="192"/>
      <c r="F174" s="192"/>
      <c r="G174" s="192"/>
      <c r="H174" s="93" t="s">
        <v>16</v>
      </c>
    </row>
    <row r="175" spans="3:8" ht="12.75" customHeight="1" x14ac:dyDescent="0.2">
      <c r="C175" s="110" t="s">
        <v>207</v>
      </c>
      <c r="D175" s="79" t="s">
        <v>143</v>
      </c>
      <c r="E175" s="79" t="s">
        <v>144</v>
      </c>
      <c r="F175" s="79" t="s">
        <v>145</v>
      </c>
      <c r="G175" s="37" t="s">
        <v>146</v>
      </c>
      <c r="H175" s="38" t="s">
        <v>147</v>
      </c>
    </row>
    <row r="176" spans="3:8" x14ac:dyDescent="0.2">
      <c r="C176" s="39"/>
      <c r="D176" s="47"/>
      <c r="E176" s="48"/>
      <c r="F176" s="49"/>
      <c r="G176" s="43"/>
      <c r="H176" s="44">
        <f>G176*F176</f>
        <v>0</v>
      </c>
    </row>
    <row r="177" spans="3:8" x14ac:dyDescent="0.2">
      <c r="C177" s="195" t="s">
        <v>148</v>
      </c>
      <c r="D177" s="196"/>
      <c r="E177" s="196"/>
      <c r="F177" s="196"/>
      <c r="G177" s="196"/>
      <c r="H177" s="45">
        <f>SUM(H176:H176)</f>
        <v>0</v>
      </c>
    </row>
    <row r="178" spans="3:8" x14ac:dyDescent="0.2">
      <c r="C178" s="193" t="s">
        <v>149</v>
      </c>
      <c r="D178" s="194"/>
      <c r="E178" s="79" t="s">
        <v>144</v>
      </c>
      <c r="F178" s="79" t="s">
        <v>145</v>
      </c>
      <c r="G178" s="37" t="s">
        <v>146</v>
      </c>
      <c r="H178" s="38" t="s">
        <v>147</v>
      </c>
    </row>
    <row r="179" spans="3:8" ht="24" x14ac:dyDescent="0.2">
      <c r="C179" s="107" t="s">
        <v>221</v>
      </c>
      <c r="D179" s="74" t="s">
        <v>167</v>
      </c>
      <c r="E179" s="108" t="s">
        <v>152</v>
      </c>
      <c r="F179" s="109">
        <v>0.36399999999999999</v>
      </c>
      <c r="G179" s="103">
        <v>19.57</v>
      </c>
      <c r="H179" s="44">
        <f>G179*F179</f>
        <v>7.1234799999999998</v>
      </c>
    </row>
    <row r="180" spans="3:8" ht="24" x14ac:dyDescent="0.2">
      <c r="C180" s="107" t="s">
        <v>260</v>
      </c>
      <c r="D180" s="47" t="s">
        <v>174</v>
      </c>
      <c r="E180" s="48" t="s">
        <v>152</v>
      </c>
      <c r="F180" s="49">
        <v>0.5</v>
      </c>
      <c r="G180" s="43">
        <v>15.93</v>
      </c>
      <c r="H180" s="44">
        <f>G180*F180</f>
        <v>7.9649999999999999</v>
      </c>
    </row>
    <row r="181" spans="3:8" ht="24" x14ac:dyDescent="0.2">
      <c r="C181" s="107" t="s">
        <v>215</v>
      </c>
      <c r="D181" s="47" t="s">
        <v>153</v>
      </c>
      <c r="E181" s="48" t="s">
        <v>152</v>
      </c>
      <c r="F181" s="49">
        <v>0.71560000000000001</v>
      </c>
      <c r="G181" s="43">
        <v>15.85</v>
      </c>
      <c r="H181" s="44">
        <f>G181*F181</f>
        <v>11.34226</v>
      </c>
    </row>
    <row r="182" spans="3:8" ht="12.75" customHeight="1" x14ac:dyDescent="0.2">
      <c r="C182" s="195" t="s">
        <v>150</v>
      </c>
      <c r="D182" s="196"/>
      <c r="E182" s="196"/>
      <c r="F182" s="196"/>
      <c r="G182" s="196"/>
      <c r="H182" s="45">
        <f>SUM(H179:H181)</f>
        <v>26.43074</v>
      </c>
    </row>
    <row r="183" spans="3:8" ht="13.5" thickBot="1" x14ac:dyDescent="0.25">
      <c r="C183" s="190" t="s">
        <v>151</v>
      </c>
      <c r="D183" s="191"/>
      <c r="E183" s="191"/>
      <c r="F183" s="191"/>
      <c r="G183" s="191"/>
      <c r="H183" s="94">
        <f>H182+H177</f>
        <v>26.43074</v>
      </c>
    </row>
    <row r="184" spans="3:8" ht="4.5" customHeight="1" thickBot="1" x14ac:dyDescent="0.25">
      <c r="C184" s="53"/>
      <c r="D184" s="54"/>
      <c r="E184" s="54"/>
      <c r="F184" s="54"/>
      <c r="G184" s="54"/>
      <c r="H184" s="55"/>
    </row>
    <row r="185" spans="3:8" x14ac:dyDescent="0.2">
      <c r="C185" s="32" t="str">
        <f>C160</f>
        <v>2.2</v>
      </c>
      <c r="D185" s="33" t="str">
        <f>D160</f>
        <v>DEMOLIÇÕES E REMOÇÕES</v>
      </c>
      <c r="E185" s="33"/>
      <c r="F185" s="33"/>
      <c r="G185" s="34"/>
      <c r="H185" s="97" t="s">
        <v>76</v>
      </c>
    </row>
    <row r="186" spans="3:8" x14ac:dyDescent="0.2">
      <c r="C186" s="91" t="s">
        <v>141</v>
      </c>
      <c r="D186" s="192" t="str">
        <f>'P. SINTÉTICA'!E34</f>
        <v>CARGA MANUAL DE ENTULHO EM CAMINHAO BASCULANTE 6 M3</v>
      </c>
      <c r="E186" s="192"/>
      <c r="F186" s="192"/>
      <c r="G186" s="192"/>
      <c r="H186" s="92" t="s">
        <v>142</v>
      </c>
    </row>
    <row r="187" spans="3:8" x14ac:dyDescent="0.2">
      <c r="C187" s="111" t="str">
        <f>'P. SINTÉTICA'!C34</f>
        <v>2.2.10</v>
      </c>
      <c r="D187" s="192"/>
      <c r="E187" s="192"/>
      <c r="F187" s="192"/>
      <c r="G187" s="192"/>
      <c r="H187" s="93" t="s">
        <v>18</v>
      </c>
    </row>
    <row r="188" spans="3:8" ht="12.75" customHeight="1" x14ac:dyDescent="0.2">
      <c r="C188" s="110" t="s">
        <v>207</v>
      </c>
      <c r="D188" s="79" t="s">
        <v>143</v>
      </c>
      <c r="E188" s="36" t="s">
        <v>144</v>
      </c>
      <c r="F188" s="36" t="s">
        <v>145</v>
      </c>
      <c r="G188" s="37" t="s">
        <v>146</v>
      </c>
      <c r="H188" s="38" t="s">
        <v>147</v>
      </c>
    </row>
    <row r="189" spans="3:8" ht="48" x14ac:dyDescent="0.2">
      <c r="C189" s="39" t="s">
        <v>256</v>
      </c>
      <c r="D189" s="47" t="s">
        <v>254</v>
      </c>
      <c r="E189" s="48" t="s">
        <v>155</v>
      </c>
      <c r="F189" s="49">
        <v>0.25</v>
      </c>
      <c r="G189" s="43">
        <v>44.72</v>
      </c>
      <c r="H189" s="44">
        <f>G189*F189</f>
        <v>11.18</v>
      </c>
    </row>
    <row r="190" spans="3:8" x14ac:dyDescent="0.2">
      <c r="C190" s="195" t="s">
        <v>148</v>
      </c>
      <c r="D190" s="196"/>
      <c r="E190" s="196"/>
      <c r="F190" s="196"/>
      <c r="G190" s="196"/>
      <c r="H190" s="45">
        <f>SUM(H189:H189)</f>
        <v>11.18</v>
      </c>
    </row>
    <row r="191" spans="3:8" x14ac:dyDescent="0.2">
      <c r="C191" s="193" t="s">
        <v>149</v>
      </c>
      <c r="D191" s="194"/>
      <c r="E191" s="36" t="s">
        <v>144</v>
      </c>
      <c r="F191" s="36" t="s">
        <v>145</v>
      </c>
      <c r="G191" s="37" t="s">
        <v>146</v>
      </c>
      <c r="H191" s="38" t="s">
        <v>147</v>
      </c>
    </row>
    <row r="192" spans="3:8" ht="24" x14ac:dyDescent="0.2">
      <c r="C192" s="107" t="s">
        <v>215</v>
      </c>
      <c r="D192" s="47" t="s">
        <v>153</v>
      </c>
      <c r="E192" s="48" t="s">
        <v>152</v>
      </c>
      <c r="F192" s="49">
        <v>0.7</v>
      </c>
      <c r="G192" s="43">
        <v>15.85</v>
      </c>
      <c r="H192" s="44">
        <f>G192*F192</f>
        <v>11.094999999999999</v>
      </c>
    </row>
    <row r="193" spans="3:8" ht="12.75" customHeight="1" x14ac:dyDescent="0.2">
      <c r="C193" s="195" t="s">
        <v>150</v>
      </c>
      <c r="D193" s="196"/>
      <c r="E193" s="196"/>
      <c r="F193" s="196"/>
      <c r="G193" s="196"/>
      <c r="H193" s="45">
        <f>SUM(H192:H192)</f>
        <v>11.094999999999999</v>
      </c>
    </row>
    <row r="194" spans="3:8" ht="13.5" thickBot="1" x14ac:dyDescent="0.25">
      <c r="C194" s="190" t="s">
        <v>151</v>
      </c>
      <c r="D194" s="191"/>
      <c r="E194" s="191"/>
      <c r="F194" s="191"/>
      <c r="G194" s="191"/>
      <c r="H194" s="94">
        <f>H193+H190</f>
        <v>22.274999999999999</v>
      </c>
    </row>
    <row r="195" spans="3:8" ht="4.5" customHeight="1" thickBot="1" x14ac:dyDescent="0.25">
      <c r="C195" s="53"/>
      <c r="D195" s="54"/>
      <c r="E195" s="54"/>
      <c r="F195" s="54"/>
      <c r="G195" s="54"/>
      <c r="H195" s="55"/>
    </row>
    <row r="196" spans="3:8" x14ac:dyDescent="0.2">
      <c r="C196" s="32" t="str">
        <f>C185</f>
        <v>2.2</v>
      </c>
      <c r="D196" s="33" t="str">
        <f>D185</f>
        <v>DEMOLIÇÕES E REMOÇÕES</v>
      </c>
      <c r="E196" s="33"/>
      <c r="F196" s="33"/>
      <c r="G196" s="34"/>
      <c r="H196" s="97" t="s">
        <v>77</v>
      </c>
    </row>
    <row r="197" spans="3:8" x14ac:dyDescent="0.2">
      <c r="C197" s="91" t="s">
        <v>141</v>
      </c>
      <c r="D197" s="192" t="str">
        <f>'P. SINTÉTICA'!E35</f>
        <v>TRANSPORTE DE ENTULHO COM CAMINHAO BASCULANTE 6 M3, RODOVIA PAVIMENTADA, DMT 0,5 A 1,0 KM</v>
      </c>
      <c r="E197" s="192"/>
      <c r="F197" s="192"/>
      <c r="G197" s="192"/>
      <c r="H197" s="92" t="s">
        <v>142</v>
      </c>
    </row>
    <row r="198" spans="3:8" x14ac:dyDescent="0.2">
      <c r="C198" s="111" t="str">
        <f>'P. SINTÉTICA'!C35</f>
        <v>2.2.11</v>
      </c>
      <c r="D198" s="192"/>
      <c r="E198" s="192"/>
      <c r="F198" s="192"/>
      <c r="G198" s="192"/>
      <c r="H198" s="93" t="s">
        <v>18</v>
      </c>
    </row>
    <row r="199" spans="3:8" ht="12.75" customHeight="1" x14ac:dyDescent="0.2">
      <c r="C199" s="110" t="s">
        <v>207</v>
      </c>
      <c r="D199" s="79" t="s">
        <v>143</v>
      </c>
      <c r="E199" s="36" t="s">
        <v>144</v>
      </c>
      <c r="F199" s="36" t="s">
        <v>145</v>
      </c>
      <c r="G199" s="37" t="s">
        <v>146</v>
      </c>
      <c r="H199" s="38" t="s">
        <v>147</v>
      </c>
    </row>
    <row r="200" spans="3:8" ht="48" x14ac:dyDescent="0.2">
      <c r="C200" s="39" t="s">
        <v>256</v>
      </c>
      <c r="D200" s="47" t="str">
        <f>D189</f>
        <v>CAMINHÃO BASCULANTE 6 M3, PESO BRUTO TOTAL 16.000 KG, CARGA ÚTIL MÁXIMA 13.071 KG, DISTÂNCIA ENTRE EIXOS 4,80 M, POTÊNCIA 230 CV INCLUSIVE CAÇAMBA METÁLICA - CHI DIURNO</v>
      </c>
      <c r="E200" s="48" t="str">
        <f>E189</f>
        <v>CHP</v>
      </c>
      <c r="F200" s="49">
        <v>0.13700000000000001</v>
      </c>
      <c r="G200" s="43">
        <v>44.72</v>
      </c>
      <c r="H200" s="44">
        <f>G200*F200</f>
        <v>6.1266400000000001</v>
      </c>
    </row>
    <row r="201" spans="3:8" x14ac:dyDescent="0.2">
      <c r="C201" s="195" t="s">
        <v>148</v>
      </c>
      <c r="D201" s="196"/>
      <c r="E201" s="196"/>
      <c r="F201" s="196"/>
      <c r="G201" s="196"/>
      <c r="H201" s="45">
        <f>SUM(H200:H200)</f>
        <v>6.1266400000000001</v>
      </c>
    </row>
    <row r="202" spans="3:8" x14ac:dyDescent="0.2">
      <c r="C202" s="193" t="s">
        <v>149</v>
      </c>
      <c r="D202" s="194"/>
      <c r="E202" s="36" t="s">
        <v>144</v>
      </c>
      <c r="F202" s="36" t="s">
        <v>145</v>
      </c>
      <c r="G202" s="37" t="s">
        <v>146</v>
      </c>
      <c r="H202" s="38" t="s">
        <v>147</v>
      </c>
    </row>
    <row r="203" spans="3:8" x14ac:dyDescent="0.2">
      <c r="C203" s="46"/>
      <c r="D203" s="47"/>
      <c r="E203" s="48"/>
      <c r="F203" s="49"/>
      <c r="G203" s="43"/>
      <c r="H203" s="44">
        <f>G203*F203</f>
        <v>0</v>
      </c>
    </row>
    <row r="204" spans="3:8" ht="12.75" customHeight="1" x14ac:dyDescent="0.2">
      <c r="C204" s="195" t="s">
        <v>150</v>
      </c>
      <c r="D204" s="196"/>
      <c r="E204" s="196"/>
      <c r="F204" s="196"/>
      <c r="G204" s="196"/>
      <c r="H204" s="45">
        <f>SUM(H203:H203)</f>
        <v>0</v>
      </c>
    </row>
    <row r="205" spans="3:8" ht="13.5" thickBot="1" x14ac:dyDescent="0.25">
      <c r="C205" s="190" t="s">
        <v>151</v>
      </c>
      <c r="D205" s="191"/>
      <c r="E205" s="191"/>
      <c r="F205" s="191"/>
      <c r="G205" s="191"/>
      <c r="H205" s="94">
        <f>H204+H201</f>
        <v>6.1266400000000001</v>
      </c>
    </row>
    <row r="206" spans="3:8" ht="4.5" customHeight="1" thickBot="1" x14ac:dyDescent="0.25">
      <c r="C206" s="53"/>
      <c r="D206" s="54"/>
      <c r="E206" s="54"/>
      <c r="F206" s="54"/>
      <c r="G206" s="54"/>
      <c r="H206" s="55"/>
    </row>
    <row r="207" spans="3:8" x14ac:dyDescent="0.2">
      <c r="C207" s="50">
        <f>'P. SINTÉTICA'!C36</f>
        <v>3</v>
      </c>
      <c r="D207" s="51" t="str">
        <f>'P. SINTÉTICA'!E36</f>
        <v>PAREDES / VEDAÇÃO</v>
      </c>
      <c r="E207" s="51"/>
      <c r="F207" s="51"/>
      <c r="G207" s="52"/>
      <c r="H207" s="96"/>
    </row>
    <row r="208" spans="3:8" x14ac:dyDescent="0.2">
      <c r="C208" s="32" t="str">
        <f>'P. SINTÉTICA'!C37</f>
        <v>3.1</v>
      </c>
      <c r="D208" s="33" t="str">
        <f>'P. SINTÉTICA'!E37</f>
        <v>ALVENARIA/ DRY-WALL</v>
      </c>
      <c r="E208" s="33"/>
      <c r="F208" s="33"/>
      <c r="G208" s="34"/>
      <c r="H208" s="97" t="s">
        <v>96</v>
      </c>
    </row>
    <row r="209" spans="3:8" ht="12.75" customHeight="1" x14ac:dyDescent="0.2">
      <c r="C209" s="91" t="s">
        <v>141</v>
      </c>
      <c r="D209" s="192" t="str">
        <f>'P. SINTÉTICA'!E38</f>
        <v>ALVENARIA DE VEDAÇÃO DE BLOCOS CERÂMICOS FURADOS NA VERTICAL DE 9X19X39CM (ESPESSURA 9CM) DE PAREDES COM ÁREA LÍQUIDA MENOR QUE 6M² SEM VÃOS E ARGAMASSA DE ASSENTAMENTO COM PREPARO MANUAL</v>
      </c>
      <c r="E209" s="192"/>
      <c r="F209" s="192"/>
      <c r="G209" s="192"/>
      <c r="H209" s="92" t="s">
        <v>142</v>
      </c>
    </row>
    <row r="210" spans="3:8" x14ac:dyDescent="0.2">
      <c r="C210" s="111" t="str">
        <f>'P. SINTÉTICA'!C38</f>
        <v>3.1.1</v>
      </c>
      <c r="D210" s="192"/>
      <c r="E210" s="192"/>
      <c r="F210" s="192"/>
      <c r="G210" s="192"/>
      <c r="H210" s="93" t="s">
        <v>16</v>
      </c>
    </row>
    <row r="211" spans="3:8" ht="12.75" customHeight="1" x14ac:dyDescent="0.2">
      <c r="C211" s="110" t="s">
        <v>207</v>
      </c>
      <c r="D211" s="79" t="s">
        <v>143</v>
      </c>
      <c r="E211" s="36" t="s">
        <v>144</v>
      </c>
      <c r="F211" s="36" t="s">
        <v>145</v>
      </c>
      <c r="G211" s="37" t="s">
        <v>146</v>
      </c>
      <c r="H211" s="38" t="s">
        <v>147</v>
      </c>
    </row>
    <row r="212" spans="3:8" ht="36" x14ac:dyDescent="0.2">
      <c r="C212" s="39" t="s">
        <v>267</v>
      </c>
      <c r="D212" s="47" t="s">
        <v>264</v>
      </c>
      <c r="E212" s="48" t="s">
        <v>52</v>
      </c>
      <c r="F212" s="49">
        <v>0.78500000000000003</v>
      </c>
      <c r="G212" s="43">
        <v>1.1599999999999999</v>
      </c>
      <c r="H212" s="44">
        <f t="shared" ref="H212:H215" si="3">G212*F212</f>
        <v>0.91059999999999997</v>
      </c>
    </row>
    <row r="213" spans="3:8" ht="25.5" x14ac:dyDescent="0.2">
      <c r="C213" s="39" t="s">
        <v>268</v>
      </c>
      <c r="D213" s="47" t="s">
        <v>170</v>
      </c>
      <c r="E213" s="48" t="s">
        <v>171</v>
      </c>
      <c r="F213" s="49">
        <v>9.4000000000000004E-3</v>
      </c>
      <c r="G213" s="43">
        <v>38.74</v>
      </c>
      <c r="H213" s="44">
        <f t="shared" si="3"/>
        <v>0.36415600000000004</v>
      </c>
    </row>
    <row r="214" spans="3:8" ht="25.5" x14ac:dyDescent="0.2">
      <c r="C214" s="39" t="s">
        <v>269</v>
      </c>
      <c r="D214" s="47" t="s">
        <v>265</v>
      </c>
      <c r="E214" s="48" t="s">
        <v>33</v>
      </c>
      <c r="F214" s="49">
        <v>13.35</v>
      </c>
      <c r="G214" s="43">
        <v>1.1000000000000001</v>
      </c>
      <c r="H214" s="44">
        <f t="shared" si="3"/>
        <v>14.685</v>
      </c>
    </row>
    <row r="215" spans="3:8" ht="36" x14ac:dyDescent="0.2">
      <c r="C215" s="39" t="s">
        <v>270</v>
      </c>
      <c r="D215" s="47" t="s">
        <v>266</v>
      </c>
      <c r="E215" s="48" t="s">
        <v>18</v>
      </c>
      <c r="F215" s="49">
        <v>1.04E-2</v>
      </c>
      <c r="G215" s="43">
        <v>443.03</v>
      </c>
      <c r="H215" s="44">
        <f t="shared" si="3"/>
        <v>4.6075119999999998</v>
      </c>
    </row>
    <row r="216" spans="3:8" ht="12.75" customHeight="1" x14ac:dyDescent="0.2">
      <c r="C216" s="195" t="s">
        <v>148</v>
      </c>
      <c r="D216" s="196"/>
      <c r="E216" s="196"/>
      <c r="F216" s="196"/>
      <c r="G216" s="196"/>
      <c r="H216" s="45">
        <f>SUM(H212:H215)</f>
        <v>20.567267999999999</v>
      </c>
    </row>
    <row r="217" spans="3:8" x14ac:dyDescent="0.2">
      <c r="C217" s="193" t="s">
        <v>149</v>
      </c>
      <c r="D217" s="194"/>
      <c r="E217" s="36" t="s">
        <v>144</v>
      </c>
      <c r="F217" s="36" t="s">
        <v>145</v>
      </c>
      <c r="G217" s="37" t="s">
        <v>146</v>
      </c>
      <c r="H217" s="38" t="s">
        <v>147</v>
      </c>
    </row>
    <row r="218" spans="3:8" ht="24" x14ac:dyDescent="0.2">
      <c r="C218" s="107" t="s">
        <v>221</v>
      </c>
      <c r="D218" s="74" t="s">
        <v>167</v>
      </c>
      <c r="E218" s="108" t="s">
        <v>152</v>
      </c>
      <c r="F218" s="109">
        <v>0.59</v>
      </c>
      <c r="G218" s="103">
        <v>19.57</v>
      </c>
      <c r="H218" s="44">
        <f>G218*F218</f>
        <v>11.546299999999999</v>
      </c>
    </row>
    <row r="219" spans="3:8" ht="24" x14ac:dyDescent="0.2">
      <c r="C219" s="107" t="s">
        <v>215</v>
      </c>
      <c r="D219" s="47" t="s">
        <v>153</v>
      </c>
      <c r="E219" s="48" t="s">
        <v>152</v>
      </c>
      <c r="F219" s="49">
        <v>0.29499999999999998</v>
      </c>
      <c r="G219" s="43">
        <v>15.85</v>
      </c>
      <c r="H219" s="44">
        <f>G219*F219</f>
        <v>4.6757499999999999</v>
      </c>
    </row>
    <row r="220" spans="3:8" ht="12.75" customHeight="1" x14ac:dyDescent="0.2">
      <c r="C220" s="195" t="s">
        <v>150</v>
      </c>
      <c r="D220" s="196"/>
      <c r="E220" s="196"/>
      <c r="F220" s="196"/>
      <c r="G220" s="196"/>
      <c r="H220" s="45">
        <f>SUM(H218:H219)</f>
        <v>16.222049999999999</v>
      </c>
    </row>
    <row r="221" spans="3:8" ht="13.5" customHeight="1" thickBot="1" x14ac:dyDescent="0.25">
      <c r="C221" s="190" t="s">
        <v>151</v>
      </c>
      <c r="D221" s="191"/>
      <c r="E221" s="191"/>
      <c r="F221" s="191"/>
      <c r="G221" s="191"/>
      <c r="H221" s="94">
        <f>H220+H216</f>
        <v>36.789317999999994</v>
      </c>
    </row>
    <row r="222" spans="3:8" ht="4.5" customHeight="1" thickBot="1" x14ac:dyDescent="0.25">
      <c r="C222" s="133"/>
      <c r="D222" s="134"/>
      <c r="E222" s="134"/>
      <c r="F222" s="134"/>
      <c r="G222" s="134"/>
      <c r="H222" s="135"/>
    </row>
    <row r="223" spans="3:8" x14ac:dyDescent="0.2">
      <c r="C223" s="50" t="str">
        <f>C208</f>
        <v>3.1</v>
      </c>
      <c r="D223" s="51" t="str">
        <f>D208</f>
        <v>ALVENARIA/ DRY-WALL</v>
      </c>
      <c r="E223" s="51"/>
      <c r="F223" s="51"/>
      <c r="G223" s="52"/>
      <c r="H223" s="132" t="s">
        <v>97</v>
      </c>
    </row>
    <row r="224" spans="3:8" ht="12.75" customHeight="1" x14ac:dyDescent="0.2">
      <c r="C224" s="91" t="s">
        <v>141</v>
      </c>
      <c r="D224" s="192" t="str">
        <f>'P. SINTÉTICA'!E39</f>
        <v>FIXAÇÃO (ENCUNHAMENTO) DE ALVENARIA DE VEDAÇÃO COM ARGAMASSA APLICADA COM COLHER</v>
      </c>
      <c r="E224" s="192"/>
      <c r="F224" s="192"/>
      <c r="G224" s="192"/>
      <c r="H224" s="92" t="s">
        <v>142</v>
      </c>
    </row>
    <row r="225" spans="3:8" x14ac:dyDescent="0.2">
      <c r="C225" s="111" t="str">
        <f>'P. SINTÉTICA'!C39</f>
        <v>3.1.2</v>
      </c>
      <c r="D225" s="192"/>
      <c r="E225" s="192"/>
      <c r="F225" s="192"/>
      <c r="G225" s="192"/>
      <c r="H225" s="93" t="s">
        <v>52</v>
      </c>
    </row>
    <row r="226" spans="3:8" ht="12.75" customHeight="1" x14ac:dyDescent="0.2">
      <c r="C226" s="110" t="s">
        <v>207</v>
      </c>
      <c r="D226" s="79" t="s">
        <v>143</v>
      </c>
      <c r="E226" s="79" t="s">
        <v>144</v>
      </c>
      <c r="F226" s="79" t="s">
        <v>145</v>
      </c>
      <c r="G226" s="37" t="s">
        <v>146</v>
      </c>
      <c r="H226" s="38" t="s">
        <v>147</v>
      </c>
    </row>
    <row r="227" spans="3:8" ht="36" x14ac:dyDescent="0.2">
      <c r="C227" s="39" t="s">
        <v>294</v>
      </c>
      <c r="D227" s="47" t="s">
        <v>293</v>
      </c>
      <c r="E227" s="48" t="s">
        <v>171</v>
      </c>
      <c r="F227" s="49">
        <v>3.5000000000000001E-3</v>
      </c>
      <c r="G227" s="43">
        <v>411.02</v>
      </c>
      <c r="H227" s="44">
        <f t="shared" ref="H227" si="4">G227*F227</f>
        <v>1.4385699999999999</v>
      </c>
    </row>
    <row r="228" spans="3:8" ht="12.75" customHeight="1" x14ac:dyDescent="0.2">
      <c r="C228" s="195" t="s">
        <v>148</v>
      </c>
      <c r="D228" s="196"/>
      <c r="E228" s="196"/>
      <c r="F228" s="196"/>
      <c r="G228" s="196"/>
      <c r="H228" s="45">
        <f>SUM(H227:H227)</f>
        <v>1.4385699999999999</v>
      </c>
    </row>
    <row r="229" spans="3:8" x14ac:dyDescent="0.2">
      <c r="C229" s="193" t="s">
        <v>149</v>
      </c>
      <c r="D229" s="194"/>
      <c r="E229" s="79" t="s">
        <v>144</v>
      </c>
      <c r="F229" s="79" t="s">
        <v>145</v>
      </c>
      <c r="G229" s="37" t="s">
        <v>146</v>
      </c>
      <c r="H229" s="38" t="s">
        <v>147</v>
      </c>
    </row>
    <row r="230" spans="3:8" ht="24" x14ac:dyDescent="0.2">
      <c r="C230" s="107" t="s">
        <v>221</v>
      </c>
      <c r="D230" s="74" t="s">
        <v>167</v>
      </c>
      <c r="E230" s="108" t="s">
        <v>152</v>
      </c>
      <c r="F230" s="109">
        <v>0.15</v>
      </c>
      <c r="G230" s="103">
        <v>19.57</v>
      </c>
      <c r="H230" s="44">
        <f>G230*F230</f>
        <v>2.9354999999999998</v>
      </c>
    </row>
    <row r="231" spans="3:8" ht="24" x14ac:dyDescent="0.2">
      <c r="C231" s="107" t="s">
        <v>215</v>
      </c>
      <c r="D231" s="47" t="s">
        <v>153</v>
      </c>
      <c r="E231" s="48" t="s">
        <v>152</v>
      </c>
      <c r="F231" s="49">
        <v>0.03</v>
      </c>
      <c r="G231" s="43">
        <v>15.85</v>
      </c>
      <c r="H231" s="44">
        <f>G231*F231</f>
        <v>0.47549999999999998</v>
      </c>
    </row>
    <row r="232" spans="3:8" ht="12.75" customHeight="1" x14ac:dyDescent="0.2">
      <c r="C232" s="195" t="s">
        <v>150</v>
      </c>
      <c r="D232" s="196"/>
      <c r="E232" s="196"/>
      <c r="F232" s="196"/>
      <c r="G232" s="196"/>
      <c r="H232" s="45">
        <f>SUM(H230:H231)</f>
        <v>3.4109999999999996</v>
      </c>
    </row>
    <row r="233" spans="3:8" ht="13.5" customHeight="1" thickBot="1" x14ac:dyDescent="0.25">
      <c r="C233" s="190" t="s">
        <v>151</v>
      </c>
      <c r="D233" s="191"/>
      <c r="E233" s="191"/>
      <c r="F233" s="191"/>
      <c r="G233" s="191"/>
      <c r="H233" s="94">
        <f>H232+H228</f>
        <v>4.8495699999999999</v>
      </c>
    </row>
    <row r="234" spans="3:8" ht="4.5" customHeight="1" thickBot="1" x14ac:dyDescent="0.25">
      <c r="C234" s="53"/>
      <c r="D234" s="54"/>
      <c r="E234" s="54"/>
      <c r="F234" s="54"/>
      <c r="G234" s="54"/>
      <c r="H234" s="55"/>
    </row>
    <row r="235" spans="3:8" x14ac:dyDescent="0.2">
      <c r="C235" s="50" t="str">
        <f>C208</f>
        <v>3.1</v>
      </c>
      <c r="D235" s="51" t="str">
        <f>D208</f>
        <v>ALVENARIA/ DRY-WALL</v>
      </c>
      <c r="E235" s="51"/>
      <c r="F235" s="51"/>
      <c r="G235" s="52"/>
      <c r="H235" s="132" t="s">
        <v>98</v>
      </c>
    </row>
    <row r="236" spans="3:8" ht="12.75" customHeight="1" x14ac:dyDescent="0.2">
      <c r="C236" s="91" t="s">
        <v>141</v>
      </c>
      <c r="D236" s="192" t="str">
        <f>'P. SINTÉTICA'!E40</f>
        <v>PAREDE COM PLACAS DE GESSO ACARTONADO (DRYWALL), PARA USO INTERNO, COM DUAS FACES SIMPLES E ESTRUTURA METÁLICA COM GUIAS SIMPLES, SEM VÃOS</v>
      </c>
      <c r="E236" s="192"/>
      <c r="F236" s="192"/>
      <c r="G236" s="192"/>
      <c r="H236" s="92" t="s">
        <v>142</v>
      </c>
    </row>
    <row r="237" spans="3:8" x14ac:dyDescent="0.2">
      <c r="C237" s="111" t="str">
        <f>'P. SINTÉTICA'!C40</f>
        <v>3.1.3</v>
      </c>
      <c r="D237" s="192"/>
      <c r="E237" s="192"/>
      <c r="F237" s="192"/>
      <c r="G237" s="192"/>
      <c r="H237" s="93" t="s">
        <v>16</v>
      </c>
    </row>
    <row r="238" spans="3:8" ht="12.75" customHeight="1" x14ac:dyDescent="0.2">
      <c r="C238" s="110" t="s">
        <v>207</v>
      </c>
      <c r="D238" s="79" t="s">
        <v>143</v>
      </c>
      <c r="E238" s="79" t="s">
        <v>144</v>
      </c>
      <c r="F238" s="79" t="s">
        <v>145</v>
      </c>
      <c r="G238" s="37" t="s">
        <v>146</v>
      </c>
      <c r="H238" s="38" t="s">
        <v>147</v>
      </c>
    </row>
    <row r="239" spans="3:8" ht="25.5" x14ac:dyDescent="0.2">
      <c r="C239" s="39" t="s">
        <v>281</v>
      </c>
      <c r="D239" s="47" t="s">
        <v>272</v>
      </c>
      <c r="E239" s="48" t="s">
        <v>171</v>
      </c>
      <c r="F239" s="49">
        <v>2.4299999999999999E-2</v>
      </c>
      <c r="G239" s="43">
        <v>45.05</v>
      </c>
      <c r="H239" s="44">
        <f t="shared" ref="H239:H247" si="5">G239*F239</f>
        <v>1.0947149999999999</v>
      </c>
    </row>
    <row r="240" spans="3:8" ht="25.5" x14ac:dyDescent="0.2">
      <c r="C240" s="39" t="s">
        <v>282</v>
      </c>
      <c r="D240" s="47" t="s">
        <v>273</v>
      </c>
      <c r="E240" s="48" t="s">
        <v>16</v>
      </c>
      <c r="F240" s="49">
        <v>2.1059999999999999</v>
      </c>
      <c r="G240" s="43">
        <v>13.38</v>
      </c>
      <c r="H240" s="44">
        <f t="shared" si="5"/>
        <v>28.178280000000001</v>
      </c>
    </row>
    <row r="241" spans="3:8" ht="36" x14ac:dyDescent="0.2">
      <c r="C241" s="39" t="s">
        <v>283</v>
      </c>
      <c r="D241" s="47" t="s">
        <v>274</v>
      </c>
      <c r="E241" s="48" t="s">
        <v>52</v>
      </c>
      <c r="F241" s="49">
        <v>0.76039999999999996</v>
      </c>
      <c r="G241" s="43">
        <v>4.29</v>
      </c>
      <c r="H241" s="44">
        <f t="shared" si="5"/>
        <v>3.2621159999999998</v>
      </c>
    </row>
    <row r="242" spans="3:8" ht="36" x14ac:dyDescent="0.2">
      <c r="C242" s="39" t="s">
        <v>284</v>
      </c>
      <c r="D242" s="47" t="s">
        <v>275</v>
      </c>
      <c r="E242" s="48" t="s">
        <v>52</v>
      </c>
      <c r="F242" s="49">
        <v>1.9910000000000001</v>
      </c>
      <c r="G242" s="43">
        <v>4.87</v>
      </c>
      <c r="H242" s="44">
        <f t="shared" si="5"/>
        <v>9.6961700000000004</v>
      </c>
    </row>
    <row r="243" spans="3:8" ht="36" x14ac:dyDescent="0.2">
      <c r="C243" s="39" t="s">
        <v>285</v>
      </c>
      <c r="D243" s="47" t="s">
        <v>276</v>
      </c>
      <c r="E243" s="48" t="s">
        <v>52</v>
      </c>
      <c r="F243" s="49">
        <v>2.5026999999999999</v>
      </c>
      <c r="G243" s="43">
        <v>0.15</v>
      </c>
      <c r="H243" s="44">
        <f t="shared" si="5"/>
        <v>0.37540499999999999</v>
      </c>
    </row>
    <row r="244" spans="3:8" ht="25.5" x14ac:dyDescent="0.2">
      <c r="C244" s="39" t="s">
        <v>286</v>
      </c>
      <c r="D244" s="47" t="s">
        <v>277</v>
      </c>
      <c r="E244" s="48" t="s">
        <v>52</v>
      </c>
      <c r="F244" s="49">
        <v>0.747</v>
      </c>
      <c r="G244" s="43">
        <v>1.98</v>
      </c>
      <c r="H244" s="44">
        <f t="shared" si="5"/>
        <v>1.47906</v>
      </c>
    </row>
    <row r="245" spans="3:8" ht="36" x14ac:dyDescent="0.2">
      <c r="C245" s="39" t="s">
        <v>287</v>
      </c>
      <c r="D245" s="47" t="s">
        <v>278</v>
      </c>
      <c r="E245" s="48" t="s">
        <v>40</v>
      </c>
      <c r="F245" s="49">
        <v>1.0327</v>
      </c>
      <c r="G245" s="43">
        <v>2.66</v>
      </c>
      <c r="H245" s="44">
        <f t="shared" si="5"/>
        <v>2.746982</v>
      </c>
    </row>
    <row r="246" spans="3:8" ht="25.5" x14ac:dyDescent="0.2">
      <c r="C246" s="39" t="s">
        <v>288</v>
      </c>
      <c r="D246" s="47" t="s">
        <v>279</v>
      </c>
      <c r="E246" s="48" t="s">
        <v>33</v>
      </c>
      <c r="F246" s="49">
        <v>20.0077</v>
      </c>
      <c r="G246" s="43">
        <v>0.04</v>
      </c>
      <c r="H246" s="44">
        <f t="shared" si="5"/>
        <v>0.80030800000000002</v>
      </c>
    </row>
    <row r="247" spans="3:8" ht="36" x14ac:dyDescent="0.2">
      <c r="C247" s="39" t="s">
        <v>289</v>
      </c>
      <c r="D247" s="47" t="s">
        <v>280</v>
      </c>
      <c r="E247" s="48" t="s">
        <v>33</v>
      </c>
      <c r="F247" s="49">
        <v>0.80759999999999998</v>
      </c>
      <c r="G247" s="43">
        <v>0.11</v>
      </c>
      <c r="H247" s="44">
        <f t="shared" si="5"/>
        <v>8.8835999999999998E-2</v>
      </c>
    </row>
    <row r="248" spans="3:8" ht="12.75" customHeight="1" x14ac:dyDescent="0.2">
      <c r="C248" s="195" t="s">
        <v>148</v>
      </c>
      <c r="D248" s="196"/>
      <c r="E248" s="196"/>
      <c r="F248" s="196"/>
      <c r="G248" s="196"/>
      <c r="H248" s="45">
        <f>SUM(H239:H247)</f>
        <v>47.721872000000005</v>
      </c>
    </row>
    <row r="249" spans="3:8" x14ac:dyDescent="0.2">
      <c r="C249" s="193" t="s">
        <v>149</v>
      </c>
      <c r="D249" s="194"/>
      <c r="E249" s="79" t="s">
        <v>144</v>
      </c>
      <c r="F249" s="79" t="s">
        <v>145</v>
      </c>
      <c r="G249" s="37" t="s">
        <v>146</v>
      </c>
      <c r="H249" s="38" t="s">
        <v>147</v>
      </c>
    </row>
    <row r="250" spans="3:8" ht="24" x14ac:dyDescent="0.2">
      <c r="C250" s="107" t="s">
        <v>291</v>
      </c>
      <c r="D250" s="74" t="s">
        <v>290</v>
      </c>
      <c r="E250" s="108" t="s">
        <v>152</v>
      </c>
      <c r="F250" s="109">
        <v>0.54490000000000005</v>
      </c>
      <c r="G250" s="103">
        <v>30.41</v>
      </c>
      <c r="H250" s="44">
        <f>G250*F250</f>
        <v>16.570409000000001</v>
      </c>
    </row>
    <row r="251" spans="3:8" ht="24" x14ac:dyDescent="0.2">
      <c r="C251" s="107" t="s">
        <v>215</v>
      </c>
      <c r="D251" s="47" t="s">
        <v>153</v>
      </c>
      <c r="E251" s="48" t="s">
        <v>152</v>
      </c>
      <c r="F251" s="49">
        <v>0.13619999999999999</v>
      </c>
      <c r="G251" s="43">
        <v>15.85</v>
      </c>
      <c r="H251" s="44">
        <f>G251*F251</f>
        <v>2.1587699999999996</v>
      </c>
    </row>
    <row r="252" spans="3:8" ht="12.75" customHeight="1" x14ac:dyDescent="0.2">
      <c r="C252" s="195" t="s">
        <v>150</v>
      </c>
      <c r="D252" s="196"/>
      <c r="E252" s="196"/>
      <c r="F252" s="196"/>
      <c r="G252" s="196"/>
      <c r="H252" s="45">
        <f>SUM(H250:H251)</f>
        <v>18.729179000000002</v>
      </c>
    </row>
    <row r="253" spans="3:8" ht="13.5" customHeight="1" thickBot="1" x14ac:dyDescent="0.25">
      <c r="C253" s="190" t="s">
        <v>151</v>
      </c>
      <c r="D253" s="191"/>
      <c r="E253" s="191"/>
      <c r="F253" s="191"/>
      <c r="G253" s="191"/>
      <c r="H253" s="94">
        <f>H252+H248</f>
        <v>66.451051000000007</v>
      </c>
    </row>
    <row r="254" spans="3:8" ht="4.5" customHeight="1" thickBot="1" x14ac:dyDescent="0.25">
      <c r="C254" s="53"/>
      <c r="D254" s="54"/>
      <c r="E254" s="54"/>
      <c r="F254" s="54"/>
      <c r="G254" s="54"/>
      <c r="H254" s="55"/>
    </row>
    <row r="255" spans="3:8" x14ac:dyDescent="0.2">
      <c r="C255" s="50" t="str">
        <f>C235</f>
        <v>3.1</v>
      </c>
      <c r="D255" s="51" t="str">
        <f>D235</f>
        <v>ALVENARIA/ DRY-WALL</v>
      </c>
      <c r="E255" s="51"/>
      <c r="F255" s="51"/>
      <c r="G255" s="52"/>
      <c r="H255" s="132" t="s">
        <v>112</v>
      </c>
    </row>
    <row r="256" spans="3:8" ht="12.75" customHeight="1" x14ac:dyDescent="0.2">
      <c r="C256" s="91" t="s">
        <v>141</v>
      </c>
      <c r="D256" s="192" t="str">
        <f>'P. SINTÉTICA'!E41</f>
        <v>VERGA PRÉ-MOLDADA PARA PORTAS COM ATÉ 1,5 M DE VÃO</v>
      </c>
      <c r="E256" s="192"/>
      <c r="F256" s="192"/>
      <c r="G256" s="192"/>
      <c r="H256" s="92" t="s">
        <v>142</v>
      </c>
    </row>
    <row r="257" spans="3:8" x14ac:dyDescent="0.2">
      <c r="C257" s="111" t="str">
        <f>'P. SINTÉTICA'!C41</f>
        <v>3.1.4</v>
      </c>
      <c r="D257" s="192"/>
      <c r="E257" s="192"/>
      <c r="F257" s="192"/>
      <c r="G257" s="192"/>
      <c r="H257" s="93" t="s">
        <v>52</v>
      </c>
    </row>
    <row r="258" spans="3:8" ht="12.75" customHeight="1" x14ac:dyDescent="0.2">
      <c r="C258" s="110" t="s">
        <v>207</v>
      </c>
      <c r="D258" s="79" t="s">
        <v>143</v>
      </c>
      <c r="E258" s="79" t="s">
        <v>144</v>
      </c>
      <c r="F258" s="79" t="s">
        <v>145</v>
      </c>
      <c r="G258" s="37" t="s">
        <v>146</v>
      </c>
      <c r="H258" s="38" t="s">
        <v>147</v>
      </c>
    </row>
    <row r="259" spans="3:8" ht="25.5" x14ac:dyDescent="0.2">
      <c r="C259" s="39" t="s">
        <v>300</v>
      </c>
      <c r="D259" s="47" t="s">
        <v>169</v>
      </c>
      <c r="E259" s="48" t="s">
        <v>164</v>
      </c>
      <c r="F259" s="49">
        <v>5.0000000000000001E-3</v>
      </c>
      <c r="G259" s="43">
        <v>7.43</v>
      </c>
      <c r="H259" s="44">
        <f t="shared" ref="H259:H263" si="6">G259*F259</f>
        <v>3.7150000000000002E-2</v>
      </c>
    </row>
    <row r="260" spans="3:8" ht="36" x14ac:dyDescent="0.2">
      <c r="C260" s="39" t="s">
        <v>301</v>
      </c>
      <c r="D260" s="47" t="s">
        <v>296</v>
      </c>
      <c r="E260" s="48" t="s">
        <v>33</v>
      </c>
      <c r="F260" s="49">
        <v>6</v>
      </c>
      <c r="G260" s="43">
        <v>0.18</v>
      </c>
      <c r="H260" s="44">
        <f t="shared" si="6"/>
        <v>1.08</v>
      </c>
    </row>
    <row r="261" spans="3:8" ht="36" x14ac:dyDescent="0.2">
      <c r="C261" s="39" t="s">
        <v>294</v>
      </c>
      <c r="D261" s="47" t="s">
        <v>293</v>
      </c>
      <c r="E261" s="48" t="s">
        <v>18</v>
      </c>
      <c r="F261" s="49">
        <v>1.9E-3</v>
      </c>
      <c r="G261" s="43">
        <v>411.02</v>
      </c>
      <c r="H261" s="44">
        <f t="shared" si="6"/>
        <v>0.78093799999999991</v>
      </c>
    </row>
    <row r="262" spans="3:8" ht="25.5" x14ac:dyDescent="0.2">
      <c r="C262" s="39" t="s">
        <v>302</v>
      </c>
      <c r="D262" s="47" t="s">
        <v>297</v>
      </c>
      <c r="E262" s="48" t="s">
        <v>16</v>
      </c>
      <c r="F262" s="49">
        <v>0.122</v>
      </c>
      <c r="G262" s="43">
        <v>47.26</v>
      </c>
      <c r="H262" s="44">
        <f t="shared" si="6"/>
        <v>5.76572</v>
      </c>
    </row>
    <row r="263" spans="3:8" ht="25.5" x14ac:dyDescent="0.2">
      <c r="C263" s="39" t="s">
        <v>303</v>
      </c>
      <c r="D263" s="47" t="s">
        <v>298</v>
      </c>
      <c r="E263" s="48" t="s">
        <v>40</v>
      </c>
      <c r="F263" s="49">
        <v>0.308</v>
      </c>
      <c r="G263" s="43">
        <v>6.46</v>
      </c>
      <c r="H263" s="44">
        <f t="shared" si="6"/>
        <v>1.9896799999999999</v>
      </c>
    </row>
    <row r="264" spans="3:8" ht="36" x14ac:dyDescent="0.2">
      <c r="C264" s="39" t="s">
        <v>304</v>
      </c>
      <c r="D264" s="47" t="s">
        <v>299</v>
      </c>
      <c r="E264" s="48" t="s">
        <v>18</v>
      </c>
      <c r="F264" s="49">
        <v>1.2E-2</v>
      </c>
      <c r="G264" s="43">
        <v>287.41000000000003</v>
      </c>
      <c r="H264" s="44">
        <f t="shared" ref="H264" si="7">G264*F264</f>
        <v>3.4489200000000002</v>
      </c>
    </row>
    <row r="265" spans="3:8" ht="12.75" customHeight="1" x14ac:dyDescent="0.2">
      <c r="C265" s="195" t="s">
        <v>148</v>
      </c>
      <c r="D265" s="196"/>
      <c r="E265" s="196"/>
      <c r="F265" s="196"/>
      <c r="G265" s="196"/>
      <c r="H265" s="45">
        <f>SUM(H259:H264)</f>
        <v>13.102408</v>
      </c>
    </row>
    <row r="266" spans="3:8" x14ac:dyDescent="0.2">
      <c r="C266" s="193" t="s">
        <v>149</v>
      </c>
      <c r="D266" s="194"/>
      <c r="E266" s="79" t="s">
        <v>144</v>
      </c>
      <c r="F266" s="79" t="s">
        <v>145</v>
      </c>
      <c r="G266" s="37" t="s">
        <v>146</v>
      </c>
      <c r="H266" s="38" t="s">
        <v>147</v>
      </c>
    </row>
    <row r="267" spans="3:8" ht="24" x14ac:dyDescent="0.2">
      <c r="C267" s="107" t="s">
        <v>221</v>
      </c>
      <c r="D267" s="74" t="s">
        <v>167</v>
      </c>
      <c r="E267" s="108" t="s">
        <v>152</v>
      </c>
      <c r="F267" s="109">
        <v>9.4E-2</v>
      </c>
      <c r="G267" s="103">
        <v>19.57</v>
      </c>
      <c r="H267" s="44">
        <f>G267*F267</f>
        <v>1.83958</v>
      </c>
    </row>
    <row r="268" spans="3:8" ht="24" x14ac:dyDescent="0.2">
      <c r="C268" s="107" t="s">
        <v>215</v>
      </c>
      <c r="D268" s="47" t="s">
        <v>153</v>
      </c>
      <c r="E268" s="48" t="s">
        <v>152</v>
      </c>
      <c r="F268" s="49">
        <v>0.107</v>
      </c>
      <c r="G268" s="43">
        <v>15.85</v>
      </c>
      <c r="H268" s="44">
        <f>G268*F268</f>
        <v>1.6959499999999998</v>
      </c>
    </row>
    <row r="269" spans="3:8" ht="12.75" customHeight="1" x14ac:dyDescent="0.2">
      <c r="C269" s="195" t="s">
        <v>150</v>
      </c>
      <c r="D269" s="196"/>
      <c r="E269" s="196"/>
      <c r="F269" s="196"/>
      <c r="G269" s="196"/>
      <c r="H269" s="45">
        <f>SUM(H267:H268)</f>
        <v>3.5355299999999996</v>
      </c>
    </row>
    <row r="270" spans="3:8" ht="13.5" customHeight="1" thickBot="1" x14ac:dyDescent="0.25">
      <c r="C270" s="190" t="s">
        <v>151</v>
      </c>
      <c r="D270" s="191"/>
      <c r="E270" s="191"/>
      <c r="F270" s="191"/>
      <c r="G270" s="191"/>
      <c r="H270" s="94">
        <f>H269+H265</f>
        <v>16.637937999999998</v>
      </c>
    </row>
    <row r="271" spans="3:8" ht="4.5" customHeight="1" thickBot="1" x14ac:dyDescent="0.25">
      <c r="C271" s="53"/>
      <c r="D271" s="54"/>
      <c r="E271" s="54"/>
      <c r="F271" s="54"/>
      <c r="G271" s="54"/>
      <c r="H271" s="55"/>
    </row>
    <row r="272" spans="3:8" x14ac:dyDescent="0.2">
      <c r="C272" s="50" t="str">
        <f>C255</f>
        <v>3.1</v>
      </c>
      <c r="D272" s="51" t="str">
        <f>D255</f>
        <v>ALVENARIA/ DRY-WALL</v>
      </c>
      <c r="E272" s="51"/>
      <c r="F272" s="51"/>
      <c r="G272" s="52"/>
      <c r="H272" s="132" t="s">
        <v>118</v>
      </c>
    </row>
    <row r="273" spans="3:8" ht="12.75" customHeight="1" x14ac:dyDescent="0.2">
      <c r="C273" s="91" t="s">
        <v>141</v>
      </c>
      <c r="D273" s="192" t="str">
        <f>'P. SINTÉTICA'!E42</f>
        <v>CHAPIM DE CONCRETO APARENTE COM ACABAMENTO DESEMPENADO, FORMA DE COMPENSADO PLASTIFICADO (MADEIRIT), FUNDIDO NO LOCAL</v>
      </c>
      <c r="E273" s="192"/>
      <c r="F273" s="192"/>
      <c r="G273" s="192"/>
      <c r="H273" s="92" t="s">
        <v>142</v>
      </c>
    </row>
    <row r="274" spans="3:8" x14ac:dyDescent="0.2">
      <c r="C274" s="111" t="str">
        <f>'P. SINTÉTICA'!C50</f>
        <v>5.1</v>
      </c>
      <c r="D274" s="192"/>
      <c r="E274" s="192"/>
      <c r="F274" s="192"/>
      <c r="G274" s="192"/>
      <c r="H274" s="93" t="s">
        <v>52</v>
      </c>
    </row>
    <row r="275" spans="3:8" ht="12.75" customHeight="1" x14ac:dyDescent="0.2">
      <c r="C275" s="110" t="s">
        <v>207</v>
      </c>
      <c r="D275" s="79" t="s">
        <v>143</v>
      </c>
      <c r="E275" s="79" t="s">
        <v>144</v>
      </c>
      <c r="F275" s="79" t="s">
        <v>145</v>
      </c>
      <c r="G275" s="37" t="s">
        <v>146</v>
      </c>
      <c r="H275" s="38" t="s">
        <v>147</v>
      </c>
    </row>
    <row r="276" spans="3:8" ht="25.5" x14ac:dyDescent="0.2">
      <c r="C276" s="39" t="s">
        <v>308</v>
      </c>
      <c r="D276" s="47" t="s">
        <v>165</v>
      </c>
      <c r="E276" s="48" t="s">
        <v>40</v>
      </c>
      <c r="F276" s="49">
        <v>0.02</v>
      </c>
      <c r="G276" s="43">
        <v>9.65</v>
      </c>
      <c r="H276" s="44">
        <f t="shared" ref="H276:H281" si="8">G276*F276</f>
        <v>0.193</v>
      </c>
    </row>
    <row r="277" spans="3:8" ht="25.5" x14ac:dyDescent="0.2">
      <c r="C277" s="39" t="s">
        <v>224</v>
      </c>
      <c r="D277" s="47" t="s">
        <v>223</v>
      </c>
      <c r="E277" s="48" t="s">
        <v>16</v>
      </c>
      <c r="F277" s="49">
        <v>0.2</v>
      </c>
      <c r="G277" s="43">
        <v>21.1</v>
      </c>
      <c r="H277" s="44">
        <f t="shared" si="8"/>
        <v>4.2200000000000006</v>
      </c>
    </row>
    <row r="278" spans="3:8" ht="25.5" x14ac:dyDescent="0.2">
      <c r="C278" s="39" t="s">
        <v>218</v>
      </c>
      <c r="D278" s="47" t="s">
        <v>217</v>
      </c>
      <c r="E278" s="48" t="s">
        <v>40</v>
      </c>
      <c r="F278" s="49">
        <v>0.02</v>
      </c>
      <c r="G278" s="43">
        <v>11.39</v>
      </c>
      <c r="H278" s="44">
        <f t="shared" si="8"/>
        <v>0.2278</v>
      </c>
    </row>
    <row r="279" spans="3:8" ht="25.5" x14ac:dyDescent="0.2">
      <c r="C279" s="39" t="s">
        <v>220</v>
      </c>
      <c r="D279" s="47" t="s">
        <v>166</v>
      </c>
      <c r="E279" s="48" t="s">
        <v>52</v>
      </c>
      <c r="F279" s="49">
        <v>0.13</v>
      </c>
      <c r="G279" s="43">
        <v>7.93</v>
      </c>
      <c r="H279" s="44">
        <f t="shared" si="8"/>
        <v>1.0308999999999999</v>
      </c>
    </row>
    <row r="280" spans="3:8" ht="25.5" x14ac:dyDescent="0.2">
      <c r="C280" s="39" t="s">
        <v>309</v>
      </c>
      <c r="D280" s="47" t="s">
        <v>306</v>
      </c>
      <c r="E280" s="48" t="s">
        <v>52</v>
      </c>
      <c r="F280" s="49">
        <v>0.18</v>
      </c>
      <c r="G280" s="43">
        <v>5.38</v>
      </c>
      <c r="H280" s="44">
        <f t="shared" si="8"/>
        <v>0.96839999999999993</v>
      </c>
    </row>
    <row r="281" spans="3:8" ht="36" x14ac:dyDescent="0.2">
      <c r="C281" s="39" t="s">
        <v>310</v>
      </c>
      <c r="D281" s="47" t="s">
        <v>307</v>
      </c>
      <c r="E281" s="48" t="s">
        <v>18</v>
      </c>
      <c r="F281" s="49">
        <v>1.4E-2</v>
      </c>
      <c r="G281" s="43">
        <v>267.58</v>
      </c>
      <c r="H281" s="44">
        <f t="shared" si="8"/>
        <v>3.7461199999999999</v>
      </c>
    </row>
    <row r="282" spans="3:8" ht="12.75" customHeight="1" x14ac:dyDescent="0.2">
      <c r="C282" s="195" t="s">
        <v>148</v>
      </c>
      <c r="D282" s="196"/>
      <c r="E282" s="196"/>
      <c r="F282" s="196"/>
      <c r="G282" s="196"/>
      <c r="H282" s="45">
        <f>SUM(H276:H281)</f>
        <v>10.38622</v>
      </c>
    </row>
    <row r="283" spans="3:8" x14ac:dyDescent="0.2">
      <c r="C283" s="193" t="s">
        <v>149</v>
      </c>
      <c r="D283" s="194"/>
      <c r="E283" s="79" t="s">
        <v>144</v>
      </c>
      <c r="F283" s="79" t="s">
        <v>145</v>
      </c>
      <c r="G283" s="37" t="s">
        <v>146</v>
      </c>
      <c r="H283" s="38" t="s">
        <v>147</v>
      </c>
    </row>
    <row r="284" spans="3:8" ht="24" x14ac:dyDescent="0.2">
      <c r="C284" s="107" t="s">
        <v>221</v>
      </c>
      <c r="D284" s="74" t="s">
        <v>167</v>
      </c>
      <c r="E284" s="108" t="s">
        <v>152</v>
      </c>
      <c r="F284" s="109">
        <v>0.3</v>
      </c>
      <c r="G284" s="103">
        <v>19.57</v>
      </c>
      <c r="H284" s="44">
        <f>G284*F284</f>
        <v>5.8709999999999996</v>
      </c>
    </row>
    <row r="285" spans="3:8" ht="24" x14ac:dyDescent="0.2">
      <c r="C285" s="107" t="s">
        <v>214</v>
      </c>
      <c r="D285" s="74" t="s">
        <v>154</v>
      </c>
      <c r="E285" s="108" t="s">
        <v>152</v>
      </c>
      <c r="F285" s="109">
        <v>0.13</v>
      </c>
      <c r="G285" s="103">
        <v>19.45</v>
      </c>
      <c r="H285" s="44">
        <f>G285*F285</f>
        <v>2.5285000000000002</v>
      </c>
    </row>
    <row r="286" spans="3:8" ht="24" x14ac:dyDescent="0.2">
      <c r="C286" s="107" t="s">
        <v>215</v>
      </c>
      <c r="D286" s="47" t="s">
        <v>153</v>
      </c>
      <c r="E286" s="48" t="s">
        <v>152</v>
      </c>
      <c r="F286" s="49">
        <v>0.45</v>
      </c>
      <c r="G286" s="43">
        <v>15.85</v>
      </c>
      <c r="H286" s="44">
        <f>G286*F286</f>
        <v>7.1325000000000003</v>
      </c>
    </row>
    <row r="287" spans="3:8" ht="12.75" customHeight="1" x14ac:dyDescent="0.2">
      <c r="C287" s="195" t="s">
        <v>150</v>
      </c>
      <c r="D287" s="196"/>
      <c r="E287" s="196"/>
      <c r="F287" s="196"/>
      <c r="G287" s="196"/>
      <c r="H287" s="45">
        <f>SUM(H284:H286)</f>
        <v>15.532</v>
      </c>
    </row>
    <row r="288" spans="3:8" ht="13.5" customHeight="1" thickBot="1" x14ac:dyDescent="0.25">
      <c r="C288" s="190" t="s">
        <v>151</v>
      </c>
      <c r="D288" s="191"/>
      <c r="E288" s="191"/>
      <c r="F288" s="191"/>
      <c r="G288" s="191"/>
      <c r="H288" s="94">
        <f>H287+H282</f>
        <v>25.918219999999998</v>
      </c>
    </row>
    <row r="289" spans="3:8" ht="4.5" customHeight="1" thickBot="1" x14ac:dyDescent="0.25">
      <c r="C289" s="53"/>
      <c r="D289" s="54"/>
      <c r="E289" s="54"/>
      <c r="F289" s="54"/>
      <c r="G289" s="54"/>
      <c r="H289" s="55"/>
    </row>
    <row r="290" spans="3:8" x14ac:dyDescent="0.2">
      <c r="C290" s="32">
        <f>'P. SINTÉTICA'!C43</f>
        <v>4</v>
      </c>
      <c r="D290" s="33" t="str">
        <f>'P. SINTÉTICA'!E43</f>
        <v>ESQUADRIAS</v>
      </c>
      <c r="E290" s="33"/>
      <c r="F290" s="33"/>
      <c r="G290" s="34"/>
      <c r="H290" s="35"/>
    </row>
    <row r="291" spans="3:8" x14ac:dyDescent="0.2">
      <c r="C291" s="32" t="str">
        <f>'P. SINTÉTICA'!C44</f>
        <v>4.1</v>
      </c>
      <c r="D291" s="33" t="str">
        <f>'P. SINTÉTICA'!E44</f>
        <v>PORTAS / ESQUADRIAS</v>
      </c>
      <c r="E291" s="33"/>
      <c r="F291" s="33"/>
      <c r="G291" s="34"/>
      <c r="H291" s="97" t="s">
        <v>119</v>
      </c>
    </row>
    <row r="292" spans="3:8" ht="12.75" customHeight="1" x14ac:dyDescent="0.2">
      <c r="C292" s="91" t="s">
        <v>141</v>
      </c>
      <c r="D292" s="192" t="str">
        <f>'P. SINTÉTICA'!E45</f>
        <v>PORTA DE VIDRO TEMPERADO, 0,9X2,10M, ESPESSURA 10MM, INCLUSIVE ACESSORIOS</v>
      </c>
      <c r="E292" s="192"/>
      <c r="F292" s="192"/>
      <c r="G292" s="192"/>
      <c r="H292" s="92" t="s">
        <v>142</v>
      </c>
    </row>
    <row r="293" spans="3:8" x14ac:dyDescent="0.2">
      <c r="C293" s="111" t="str">
        <f>'P. SINTÉTICA'!C45</f>
        <v>4.1.1</v>
      </c>
      <c r="D293" s="192"/>
      <c r="E293" s="192"/>
      <c r="F293" s="192"/>
      <c r="G293" s="192"/>
      <c r="H293" s="93" t="s">
        <v>16</v>
      </c>
    </row>
    <row r="294" spans="3:8" ht="12.75" customHeight="1" x14ac:dyDescent="0.2">
      <c r="C294" s="193" t="s">
        <v>143</v>
      </c>
      <c r="D294" s="194"/>
      <c r="E294" s="36" t="s">
        <v>144</v>
      </c>
      <c r="F294" s="36" t="s">
        <v>145</v>
      </c>
      <c r="G294" s="37" t="s">
        <v>146</v>
      </c>
      <c r="H294" s="38" t="s">
        <v>147</v>
      </c>
    </row>
    <row r="295" spans="3:8" ht="48" x14ac:dyDescent="0.2">
      <c r="C295" s="39" t="s">
        <v>314</v>
      </c>
      <c r="D295" s="47" t="s">
        <v>313</v>
      </c>
      <c r="E295" s="48" t="s">
        <v>78</v>
      </c>
      <c r="F295" s="49">
        <v>1</v>
      </c>
      <c r="G295" s="43">
        <v>320.77999999999997</v>
      </c>
      <c r="H295" s="44">
        <f t="shared" ref="H295:H298" si="9">G295*F295</f>
        <v>320.77999999999997</v>
      </c>
    </row>
    <row r="296" spans="3:8" ht="25.5" x14ac:dyDescent="0.2">
      <c r="C296" s="39" t="s">
        <v>316</v>
      </c>
      <c r="D296" s="47" t="s">
        <v>315</v>
      </c>
      <c r="E296" s="48" t="s">
        <v>16</v>
      </c>
      <c r="F296" s="49">
        <v>1.89</v>
      </c>
      <c r="G296" s="43">
        <v>231.13</v>
      </c>
      <c r="H296" s="44">
        <f t="shared" si="9"/>
        <v>436.83569999999997</v>
      </c>
    </row>
    <row r="297" spans="3:8" ht="25.5" x14ac:dyDescent="0.2">
      <c r="C297" s="39" t="s">
        <v>318</v>
      </c>
      <c r="D297" s="47" t="s">
        <v>317</v>
      </c>
      <c r="E297" s="48" t="s">
        <v>33</v>
      </c>
      <c r="F297" s="49">
        <v>1</v>
      </c>
      <c r="G297" s="43">
        <v>957.25</v>
      </c>
      <c r="H297" s="44">
        <f t="shared" si="9"/>
        <v>957.25</v>
      </c>
    </row>
    <row r="298" spans="3:8" ht="48" x14ac:dyDescent="0.2">
      <c r="C298" s="39" t="s">
        <v>320</v>
      </c>
      <c r="D298" s="47" t="s">
        <v>319</v>
      </c>
      <c r="E298" s="48" t="s">
        <v>33</v>
      </c>
      <c r="F298" s="49">
        <v>1</v>
      </c>
      <c r="G298" s="43">
        <v>10.62</v>
      </c>
      <c r="H298" s="44">
        <f t="shared" si="9"/>
        <v>10.62</v>
      </c>
    </row>
    <row r="299" spans="3:8" ht="12.75" customHeight="1" x14ac:dyDescent="0.2">
      <c r="C299" s="195" t="s">
        <v>148</v>
      </c>
      <c r="D299" s="196"/>
      <c r="E299" s="196"/>
      <c r="F299" s="196"/>
      <c r="G299" s="196"/>
      <c r="H299" s="45">
        <f>SUM(H295:H298)</f>
        <v>1725.4856999999997</v>
      </c>
    </row>
    <row r="300" spans="3:8" x14ac:dyDescent="0.2">
      <c r="C300" s="193" t="s">
        <v>149</v>
      </c>
      <c r="D300" s="194"/>
      <c r="E300" s="36" t="s">
        <v>144</v>
      </c>
      <c r="F300" s="36" t="s">
        <v>145</v>
      </c>
      <c r="G300" s="37" t="s">
        <v>146</v>
      </c>
      <c r="H300" s="38" t="s">
        <v>147</v>
      </c>
    </row>
    <row r="301" spans="3:8" ht="24" x14ac:dyDescent="0.2">
      <c r="C301" s="107" t="s">
        <v>260</v>
      </c>
      <c r="D301" s="47" t="s">
        <v>174</v>
      </c>
      <c r="E301" s="48" t="s">
        <v>152</v>
      </c>
      <c r="F301" s="49">
        <v>0.3</v>
      </c>
      <c r="G301" s="43">
        <v>15.93</v>
      </c>
      <c r="H301" s="44">
        <f>G301*F301</f>
        <v>4.7789999999999999</v>
      </c>
    </row>
    <row r="302" spans="3:8" ht="12.75" customHeight="1" x14ac:dyDescent="0.2">
      <c r="C302" s="195" t="s">
        <v>150</v>
      </c>
      <c r="D302" s="196"/>
      <c r="E302" s="196"/>
      <c r="F302" s="196"/>
      <c r="G302" s="196"/>
      <c r="H302" s="45">
        <f>SUM(H301:H301)</f>
        <v>4.7789999999999999</v>
      </c>
    </row>
    <row r="303" spans="3:8" ht="13.5" customHeight="1" thickBot="1" x14ac:dyDescent="0.25">
      <c r="C303" s="190" t="s">
        <v>151</v>
      </c>
      <c r="D303" s="191"/>
      <c r="E303" s="191"/>
      <c r="F303" s="191"/>
      <c r="G303" s="191"/>
      <c r="H303" s="94">
        <f>H302+H299</f>
        <v>1730.2646999999997</v>
      </c>
    </row>
    <row r="304" spans="3:8" ht="4.5" customHeight="1" thickBot="1" x14ac:dyDescent="0.25">
      <c r="C304" s="53"/>
      <c r="D304" s="54"/>
      <c r="E304" s="54"/>
      <c r="F304" s="54"/>
      <c r="G304" s="54"/>
      <c r="H304" s="55"/>
    </row>
    <row r="305" spans="3:8" x14ac:dyDescent="0.2">
      <c r="C305" s="32" t="str">
        <f>C291</f>
        <v>4.1</v>
      </c>
      <c r="D305" s="33" t="str">
        <f>D291</f>
        <v>PORTAS / ESQUADRIAS</v>
      </c>
      <c r="E305" s="33"/>
      <c r="F305" s="33"/>
      <c r="G305" s="34"/>
      <c r="H305" s="97" t="s">
        <v>122</v>
      </c>
    </row>
    <row r="306" spans="3:8" ht="12.75" customHeight="1" x14ac:dyDescent="0.2">
      <c r="C306" s="91" t="s">
        <v>141</v>
      </c>
      <c r="D306" s="192" t="str">
        <f>'P. SINTÉTICA'!E46</f>
        <v>ESQUADRIA FIXA DE VIDRO TEMPERADO, ESPESSURA 6MM</v>
      </c>
      <c r="E306" s="192"/>
      <c r="F306" s="192"/>
      <c r="G306" s="192"/>
      <c r="H306" s="92" t="s">
        <v>142</v>
      </c>
    </row>
    <row r="307" spans="3:8" x14ac:dyDescent="0.2">
      <c r="C307" s="111" t="str">
        <f>'P. SINTÉTICA'!C46</f>
        <v>4.1.2</v>
      </c>
      <c r="D307" s="192"/>
      <c r="E307" s="192"/>
      <c r="F307" s="192"/>
      <c r="G307" s="192"/>
      <c r="H307" s="93" t="s">
        <v>16</v>
      </c>
    </row>
    <row r="308" spans="3:8" ht="12.75" customHeight="1" x14ac:dyDescent="0.2">
      <c r="C308" s="193" t="s">
        <v>143</v>
      </c>
      <c r="D308" s="194"/>
      <c r="E308" s="79" t="s">
        <v>144</v>
      </c>
      <c r="F308" s="79" t="s">
        <v>145</v>
      </c>
      <c r="G308" s="37" t="s">
        <v>146</v>
      </c>
      <c r="H308" s="38" t="s">
        <v>147</v>
      </c>
    </row>
    <row r="309" spans="3:8" ht="25.5" x14ac:dyDescent="0.2">
      <c r="C309" s="39" t="s">
        <v>321</v>
      </c>
      <c r="D309" s="47" t="s">
        <v>322</v>
      </c>
      <c r="E309" s="48" t="s">
        <v>16</v>
      </c>
      <c r="F309" s="49">
        <v>1</v>
      </c>
      <c r="G309" s="43">
        <v>270.95</v>
      </c>
      <c r="H309" s="44">
        <f t="shared" ref="H309:H310" si="10">G309*F309</f>
        <v>270.95</v>
      </c>
    </row>
    <row r="310" spans="3:8" ht="25.5" x14ac:dyDescent="0.2">
      <c r="C310" s="39" t="s">
        <v>520</v>
      </c>
      <c r="D310" s="47" t="s">
        <v>521</v>
      </c>
      <c r="E310" s="48" t="s">
        <v>16</v>
      </c>
      <c r="F310" s="49">
        <v>1.89</v>
      </c>
      <c r="G310" s="43">
        <v>113.33</v>
      </c>
      <c r="H310" s="44">
        <f t="shared" si="10"/>
        <v>214.19369999999998</v>
      </c>
    </row>
    <row r="311" spans="3:8" ht="12.75" customHeight="1" x14ac:dyDescent="0.2">
      <c r="C311" s="195" t="s">
        <v>148</v>
      </c>
      <c r="D311" s="196"/>
      <c r="E311" s="196"/>
      <c r="F311" s="196"/>
      <c r="G311" s="196"/>
      <c r="H311" s="45">
        <f>SUM(H309:H310)</f>
        <v>485.14369999999997</v>
      </c>
    </row>
    <row r="312" spans="3:8" x14ac:dyDescent="0.2">
      <c r="C312" s="193" t="s">
        <v>149</v>
      </c>
      <c r="D312" s="194"/>
      <c r="E312" s="79" t="s">
        <v>144</v>
      </c>
      <c r="F312" s="79" t="s">
        <v>145</v>
      </c>
      <c r="G312" s="37" t="s">
        <v>146</v>
      </c>
      <c r="H312" s="38" t="s">
        <v>147</v>
      </c>
    </row>
    <row r="313" spans="3:8" ht="24" x14ac:dyDescent="0.2">
      <c r="C313" s="107" t="s">
        <v>260</v>
      </c>
      <c r="D313" s="47" t="s">
        <v>174</v>
      </c>
      <c r="E313" s="48" t="s">
        <v>152</v>
      </c>
      <c r="F313" s="49">
        <v>0.15</v>
      </c>
      <c r="G313" s="43">
        <v>15.93</v>
      </c>
      <c r="H313" s="44">
        <f>G313*F313</f>
        <v>2.3895</v>
      </c>
    </row>
    <row r="314" spans="3:8" ht="12.75" customHeight="1" x14ac:dyDescent="0.2">
      <c r="C314" s="195" t="s">
        <v>150</v>
      </c>
      <c r="D314" s="196"/>
      <c r="E314" s="196"/>
      <c r="F314" s="196"/>
      <c r="G314" s="196"/>
      <c r="H314" s="45">
        <f>SUM(H313:H313)</f>
        <v>2.3895</v>
      </c>
    </row>
    <row r="315" spans="3:8" ht="13.5" customHeight="1" thickBot="1" x14ac:dyDescent="0.25">
      <c r="C315" s="190" t="s">
        <v>151</v>
      </c>
      <c r="D315" s="191"/>
      <c r="E315" s="191"/>
      <c r="F315" s="191"/>
      <c r="G315" s="191"/>
      <c r="H315" s="94">
        <f>H314+H311</f>
        <v>487.53319999999997</v>
      </c>
    </row>
    <row r="316" spans="3:8" ht="4.5" customHeight="1" thickBot="1" x14ac:dyDescent="0.25">
      <c r="C316" s="53"/>
      <c r="D316" s="54"/>
      <c r="E316" s="54"/>
      <c r="F316" s="54"/>
      <c r="G316" s="54"/>
      <c r="H316" s="55"/>
    </row>
    <row r="317" spans="3:8" x14ac:dyDescent="0.2">
      <c r="C317" s="32" t="str">
        <f>C305</f>
        <v>4.1</v>
      </c>
      <c r="D317" s="33" t="str">
        <f>D305</f>
        <v>PORTAS / ESQUADRIAS</v>
      </c>
      <c r="E317" s="33"/>
      <c r="F317" s="33"/>
      <c r="G317" s="34"/>
      <c r="H317" s="97" t="s">
        <v>125</v>
      </c>
    </row>
    <row r="318" spans="3:8" ht="12.75" customHeight="1" x14ac:dyDescent="0.2">
      <c r="C318" s="91" t="s">
        <v>141</v>
      </c>
      <c r="D318" s="192" t="str">
        <f>'P. SINTÉTICA'!E47</f>
        <v>JANELA DE ALUMÍNIO MAXIM-AR, FIXAÇÃO COM PARAFUSO SOBRE CONTRAMARCO (EXCLUSIVE CONTRAMARCO), COM VIDROS, PADRONIZADA</v>
      </c>
      <c r="E318" s="192"/>
      <c r="F318" s="192"/>
      <c r="G318" s="192"/>
      <c r="H318" s="92" t="s">
        <v>142</v>
      </c>
    </row>
    <row r="319" spans="3:8" x14ac:dyDescent="0.2">
      <c r="C319" s="111" t="str">
        <f>'P. SINTÉTICA'!C47</f>
        <v>4.1.3</v>
      </c>
      <c r="D319" s="192"/>
      <c r="E319" s="192"/>
      <c r="F319" s="192"/>
      <c r="G319" s="192"/>
      <c r="H319" s="93" t="s">
        <v>16</v>
      </c>
    </row>
    <row r="320" spans="3:8" ht="12.75" customHeight="1" x14ac:dyDescent="0.2">
      <c r="C320" s="193" t="s">
        <v>143</v>
      </c>
      <c r="D320" s="194"/>
      <c r="E320" s="79" t="s">
        <v>144</v>
      </c>
      <c r="F320" s="79" t="s">
        <v>145</v>
      </c>
      <c r="G320" s="37" t="s">
        <v>146</v>
      </c>
      <c r="H320" s="38" t="s">
        <v>147</v>
      </c>
    </row>
    <row r="321" spans="3:8" ht="36" x14ac:dyDescent="0.2">
      <c r="C321" s="39" t="s">
        <v>325</v>
      </c>
      <c r="D321" s="47" t="s">
        <v>324</v>
      </c>
      <c r="E321" s="48" t="s">
        <v>16</v>
      </c>
      <c r="F321" s="49">
        <v>1.0001</v>
      </c>
      <c r="G321" s="43">
        <v>584.94000000000005</v>
      </c>
      <c r="H321" s="44">
        <f t="shared" ref="H321:H323" si="11">G321*F321</f>
        <v>584.99849400000005</v>
      </c>
    </row>
    <row r="322" spans="3:8" ht="36" x14ac:dyDescent="0.2">
      <c r="C322" s="39" t="s">
        <v>327</v>
      </c>
      <c r="D322" s="47" t="s">
        <v>326</v>
      </c>
      <c r="E322" s="48" t="s">
        <v>33</v>
      </c>
      <c r="F322" s="49">
        <v>24.4</v>
      </c>
      <c r="G322" s="43">
        <v>0.08</v>
      </c>
      <c r="H322" s="44">
        <f t="shared" ref="H322" si="12">G322*F322</f>
        <v>1.952</v>
      </c>
    </row>
    <row r="323" spans="3:8" ht="25.5" x14ac:dyDescent="0.2">
      <c r="C323" s="39" t="s">
        <v>328</v>
      </c>
      <c r="D323" s="47" t="s">
        <v>329</v>
      </c>
      <c r="E323" s="48" t="s">
        <v>33</v>
      </c>
      <c r="F323" s="49">
        <v>1.2466999999999999</v>
      </c>
      <c r="G323" s="43">
        <v>13.56</v>
      </c>
      <c r="H323" s="44">
        <f t="shared" si="11"/>
        <v>16.905252000000001</v>
      </c>
    </row>
    <row r="324" spans="3:8" ht="12.75" customHeight="1" x14ac:dyDescent="0.2">
      <c r="C324" s="195" t="s">
        <v>148</v>
      </c>
      <c r="D324" s="196"/>
      <c r="E324" s="196"/>
      <c r="F324" s="196"/>
      <c r="G324" s="196"/>
      <c r="H324" s="45">
        <f>SUM(H321:H323)</f>
        <v>603.85574600000007</v>
      </c>
    </row>
    <row r="325" spans="3:8" x14ac:dyDescent="0.2">
      <c r="C325" s="193" t="s">
        <v>149</v>
      </c>
      <c r="D325" s="194"/>
      <c r="E325" s="79" t="s">
        <v>144</v>
      </c>
      <c r="F325" s="79" t="s">
        <v>145</v>
      </c>
      <c r="G325" s="37" t="s">
        <v>146</v>
      </c>
      <c r="H325" s="38" t="s">
        <v>147</v>
      </c>
    </row>
    <row r="326" spans="3:8" x14ac:dyDescent="0.2">
      <c r="C326" s="78"/>
      <c r="D326" s="79"/>
      <c r="E326" s="79"/>
      <c r="F326" s="79"/>
      <c r="G326" s="37"/>
      <c r="H326" s="38"/>
    </row>
    <row r="327" spans="3:8" ht="24" x14ac:dyDescent="0.2">
      <c r="C327" s="107" t="s">
        <v>221</v>
      </c>
      <c r="D327" s="74" t="s">
        <v>167</v>
      </c>
      <c r="E327" s="108" t="s">
        <v>152</v>
      </c>
      <c r="F327" s="109">
        <v>1.7070000000000001</v>
      </c>
      <c r="G327" s="103">
        <v>19.57</v>
      </c>
      <c r="H327" s="44">
        <f>G327*F327</f>
        <v>33.405990000000003</v>
      </c>
    </row>
    <row r="328" spans="3:8" ht="24" x14ac:dyDescent="0.2">
      <c r="C328" s="107" t="s">
        <v>215</v>
      </c>
      <c r="D328" s="47" t="s">
        <v>153</v>
      </c>
      <c r="E328" s="48" t="s">
        <v>152</v>
      </c>
      <c r="F328" s="49">
        <v>0.85299999999999998</v>
      </c>
      <c r="G328" s="43">
        <v>15.85</v>
      </c>
      <c r="H328" s="44">
        <f>G328*F328</f>
        <v>13.520049999999999</v>
      </c>
    </row>
    <row r="329" spans="3:8" ht="12.75" customHeight="1" x14ac:dyDescent="0.2">
      <c r="C329" s="195" t="s">
        <v>150</v>
      </c>
      <c r="D329" s="196"/>
      <c r="E329" s="196"/>
      <c r="F329" s="196"/>
      <c r="G329" s="196"/>
      <c r="H329" s="45">
        <f>SUM(H328:H328)</f>
        <v>13.520049999999999</v>
      </c>
    </row>
    <row r="330" spans="3:8" ht="13.5" customHeight="1" thickBot="1" x14ac:dyDescent="0.25">
      <c r="C330" s="190" t="s">
        <v>151</v>
      </c>
      <c r="D330" s="191"/>
      <c r="E330" s="191"/>
      <c r="F330" s="191"/>
      <c r="G330" s="191"/>
      <c r="H330" s="94">
        <f>H329+H324</f>
        <v>617.37579600000004</v>
      </c>
    </row>
    <row r="331" spans="3:8" ht="4.5" customHeight="1" thickBot="1" x14ac:dyDescent="0.25">
      <c r="C331" s="53"/>
      <c r="D331" s="54"/>
      <c r="E331" s="54"/>
      <c r="F331" s="54"/>
      <c r="G331" s="54"/>
      <c r="H331" s="55"/>
    </row>
    <row r="332" spans="3:8" x14ac:dyDescent="0.2">
      <c r="C332" s="32" t="str">
        <f>C317</f>
        <v>4.1</v>
      </c>
      <c r="D332" s="33" t="str">
        <f>D317</f>
        <v>PORTAS / ESQUADRIAS</v>
      </c>
      <c r="E332" s="33"/>
      <c r="F332" s="33"/>
      <c r="G332" s="34"/>
      <c r="H332" s="97" t="s">
        <v>126</v>
      </c>
    </row>
    <row r="333" spans="3:8" ht="12.75" customHeight="1" x14ac:dyDescent="0.2">
      <c r="C333" s="91" t="s">
        <v>141</v>
      </c>
      <c r="D333" s="192" t="str">
        <f>'P. SINTÉTICA'!E48</f>
        <v>PORTA  DE  MADEIRA  COMPENSADA,  REVESTIDA  COM  LAMINADO  TEXTURIZADO, 1  FOLHA,  INCLUSO  GRADE  3CM,  ALIZAR  2A  E DOBRADIÇAS</v>
      </c>
      <c r="E333" s="192"/>
      <c r="F333" s="192"/>
      <c r="G333" s="192"/>
      <c r="H333" s="92" t="s">
        <v>142</v>
      </c>
    </row>
    <row r="334" spans="3:8" x14ac:dyDescent="0.2">
      <c r="C334" s="111" t="str">
        <f>'P. SINTÉTICA'!C48</f>
        <v>4.1.4</v>
      </c>
      <c r="D334" s="192"/>
      <c r="E334" s="192"/>
      <c r="F334" s="192"/>
      <c r="G334" s="192"/>
      <c r="H334" s="93" t="s">
        <v>33</v>
      </c>
    </row>
    <row r="335" spans="3:8" ht="12.75" customHeight="1" x14ac:dyDescent="0.2">
      <c r="C335" s="193" t="s">
        <v>143</v>
      </c>
      <c r="D335" s="194"/>
      <c r="E335" s="79" t="s">
        <v>144</v>
      </c>
      <c r="F335" s="79" t="s">
        <v>145</v>
      </c>
      <c r="G335" s="37" t="s">
        <v>146</v>
      </c>
      <c r="H335" s="38" t="s">
        <v>147</v>
      </c>
    </row>
    <row r="336" spans="3:8" ht="36" x14ac:dyDescent="0.2">
      <c r="C336" s="39" t="s">
        <v>331</v>
      </c>
      <c r="D336" s="47" t="s">
        <v>172</v>
      </c>
      <c r="E336" s="48" t="s">
        <v>18</v>
      </c>
      <c r="F336" s="49">
        <v>1.1599999999999999E-2</v>
      </c>
      <c r="G336" s="43">
        <v>399.83</v>
      </c>
      <c r="H336" s="44">
        <f t="shared" ref="H336:H345" si="13">G336*F336</f>
        <v>4.6380279999999994</v>
      </c>
    </row>
    <row r="337" spans="3:8" ht="25.5" x14ac:dyDescent="0.2">
      <c r="C337" s="39" t="s">
        <v>335</v>
      </c>
      <c r="D337" s="47" t="s">
        <v>334</v>
      </c>
      <c r="E337" s="48" t="s">
        <v>16</v>
      </c>
      <c r="F337" s="49">
        <f>16.8/2</f>
        <v>8.4</v>
      </c>
      <c r="G337" s="43">
        <v>21.69</v>
      </c>
      <c r="H337" s="44">
        <f t="shared" si="13"/>
        <v>182.19600000000003</v>
      </c>
    </row>
    <row r="338" spans="3:8" ht="48" x14ac:dyDescent="0.2">
      <c r="C338" s="39" t="s">
        <v>333</v>
      </c>
      <c r="D338" s="47" t="s">
        <v>332</v>
      </c>
      <c r="E338" s="48" t="s">
        <v>173</v>
      </c>
      <c r="F338" s="49">
        <v>1</v>
      </c>
      <c r="G338" s="43">
        <v>58.82</v>
      </c>
      <c r="H338" s="44">
        <f t="shared" si="13"/>
        <v>58.82</v>
      </c>
    </row>
    <row r="339" spans="3:8" ht="25.5" x14ac:dyDescent="0.2">
      <c r="C339" s="39" t="s">
        <v>348</v>
      </c>
      <c r="D339" s="47" t="s">
        <v>349</v>
      </c>
      <c r="E339" s="48" t="s">
        <v>78</v>
      </c>
      <c r="F339" s="49">
        <v>1</v>
      </c>
      <c r="G339" s="43">
        <v>57.43</v>
      </c>
      <c r="H339" s="44">
        <f t="shared" si="13"/>
        <v>57.43</v>
      </c>
    </row>
    <row r="340" spans="3:8" ht="36" x14ac:dyDescent="0.2">
      <c r="C340" s="39" t="s">
        <v>337</v>
      </c>
      <c r="D340" s="47" t="s">
        <v>336</v>
      </c>
      <c r="E340" s="48" t="s">
        <v>33</v>
      </c>
      <c r="F340" s="49">
        <v>6</v>
      </c>
      <c r="G340" s="43">
        <v>24.67</v>
      </c>
      <c r="H340" s="44">
        <f t="shared" si="13"/>
        <v>148.02000000000001</v>
      </c>
    </row>
    <row r="341" spans="3:8" ht="25.5" x14ac:dyDescent="0.2">
      <c r="C341" s="39" t="s">
        <v>339</v>
      </c>
      <c r="D341" s="47" t="s">
        <v>338</v>
      </c>
      <c r="E341" s="48" t="s">
        <v>33</v>
      </c>
      <c r="F341" s="49">
        <v>6</v>
      </c>
      <c r="G341" s="43">
        <v>0.31</v>
      </c>
      <c r="H341" s="44">
        <f t="shared" si="13"/>
        <v>1.8599999999999999</v>
      </c>
    </row>
    <row r="342" spans="3:8" ht="25.5" x14ac:dyDescent="0.2">
      <c r="C342" s="39" t="s">
        <v>341</v>
      </c>
      <c r="D342" s="47" t="s">
        <v>340</v>
      </c>
      <c r="E342" s="48" t="s">
        <v>52</v>
      </c>
      <c r="F342" s="49">
        <v>5</v>
      </c>
      <c r="G342" s="43">
        <v>3.28</v>
      </c>
      <c r="H342" s="44">
        <f t="shared" si="13"/>
        <v>16.399999999999999</v>
      </c>
    </row>
    <row r="343" spans="3:8" ht="36" x14ac:dyDescent="0.2">
      <c r="C343" s="39" t="s">
        <v>343</v>
      </c>
      <c r="D343" s="47" t="s">
        <v>342</v>
      </c>
      <c r="E343" s="48" t="s">
        <v>33</v>
      </c>
      <c r="F343" s="49">
        <v>1</v>
      </c>
      <c r="G343" s="43">
        <v>83.97</v>
      </c>
      <c r="H343" s="44">
        <f t="shared" si="13"/>
        <v>83.97</v>
      </c>
    </row>
    <row r="344" spans="3:8" ht="48" x14ac:dyDescent="0.2">
      <c r="C344" s="39" t="s">
        <v>347</v>
      </c>
      <c r="D344" s="47" t="s">
        <v>344</v>
      </c>
      <c r="E344" s="48" t="s">
        <v>52</v>
      </c>
      <c r="F344" s="49">
        <v>10</v>
      </c>
      <c r="G344" s="43">
        <v>2.69</v>
      </c>
      <c r="H344" s="44">
        <f t="shared" si="13"/>
        <v>26.9</v>
      </c>
    </row>
    <row r="345" spans="3:8" ht="25.5" x14ac:dyDescent="0.2">
      <c r="C345" s="39" t="s">
        <v>346</v>
      </c>
      <c r="D345" s="47" t="s">
        <v>345</v>
      </c>
      <c r="E345" s="48" t="s">
        <v>40</v>
      </c>
      <c r="F345" s="49">
        <v>0.69599999999999995</v>
      </c>
      <c r="G345" s="43">
        <v>13.56</v>
      </c>
      <c r="H345" s="44">
        <f t="shared" si="13"/>
        <v>9.437759999999999</v>
      </c>
    </row>
    <row r="346" spans="3:8" ht="12.75" customHeight="1" x14ac:dyDescent="0.2">
      <c r="C346" s="195" t="s">
        <v>148</v>
      </c>
      <c r="D346" s="196"/>
      <c r="E346" s="196"/>
      <c r="F346" s="196"/>
      <c r="G346" s="196"/>
      <c r="H346" s="45">
        <f>SUM(H336:H345)</f>
        <v>589.67178799999999</v>
      </c>
    </row>
    <row r="347" spans="3:8" x14ac:dyDescent="0.2">
      <c r="C347" s="193" t="s">
        <v>149</v>
      </c>
      <c r="D347" s="194"/>
      <c r="E347" s="79" t="s">
        <v>144</v>
      </c>
      <c r="F347" s="79" t="s">
        <v>145</v>
      </c>
      <c r="G347" s="37" t="s">
        <v>146</v>
      </c>
      <c r="H347" s="38" t="s">
        <v>147</v>
      </c>
    </row>
    <row r="348" spans="3:8" x14ac:dyDescent="0.2">
      <c r="C348" s="78"/>
      <c r="D348" s="79"/>
      <c r="E348" s="79"/>
      <c r="F348" s="79"/>
      <c r="G348" s="37"/>
      <c r="H348" s="38"/>
    </row>
    <row r="349" spans="3:8" ht="24" x14ac:dyDescent="0.2">
      <c r="C349" s="107" t="s">
        <v>221</v>
      </c>
      <c r="D349" s="74" t="s">
        <v>167</v>
      </c>
      <c r="E349" s="108" t="s">
        <v>152</v>
      </c>
      <c r="F349" s="109">
        <v>1.49</v>
      </c>
      <c r="G349" s="103">
        <v>19.57</v>
      </c>
      <c r="H349" s="44">
        <f>G349*F349</f>
        <v>29.159300000000002</v>
      </c>
    </row>
    <row r="350" spans="3:8" ht="24" x14ac:dyDescent="0.2">
      <c r="C350" s="107" t="s">
        <v>214</v>
      </c>
      <c r="D350" s="74" t="s">
        <v>154</v>
      </c>
      <c r="E350" s="108" t="s">
        <v>152</v>
      </c>
      <c r="F350" s="109">
        <v>1</v>
      </c>
      <c r="G350" s="103">
        <v>19.45</v>
      </c>
      <c r="H350" s="44">
        <f>G350*F350</f>
        <v>19.45</v>
      </c>
    </row>
    <row r="351" spans="3:8" ht="24" x14ac:dyDescent="0.2">
      <c r="C351" s="107" t="s">
        <v>215</v>
      </c>
      <c r="D351" s="47" t="s">
        <v>153</v>
      </c>
      <c r="E351" s="48" t="s">
        <v>152</v>
      </c>
      <c r="F351" s="49">
        <v>2</v>
      </c>
      <c r="G351" s="43">
        <v>15.85</v>
      </c>
      <c r="H351" s="44">
        <f>G351*F351</f>
        <v>31.7</v>
      </c>
    </row>
    <row r="352" spans="3:8" ht="12.75" customHeight="1" x14ac:dyDescent="0.2">
      <c r="C352" s="195" t="s">
        <v>150</v>
      </c>
      <c r="D352" s="196"/>
      <c r="E352" s="196"/>
      <c r="F352" s="196"/>
      <c r="G352" s="196"/>
      <c r="H352" s="45">
        <f>SUM(H349:H351)</f>
        <v>80.309300000000007</v>
      </c>
    </row>
    <row r="353" spans="3:8" ht="13.5" customHeight="1" thickBot="1" x14ac:dyDescent="0.25">
      <c r="C353" s="190" t="s">
        <v>151</v>
      </c>
      <c r="D353" s="191"/>
      <c r="E353" s="191"/>
      <c r="F353" s="191"/>
      <c r="G353" s="191"/>
      <c r="H353" s="94">
        <f>H352+H346</f>
        <v>669.981088</v>
      </c>
    </row>
    <row r="354" spans="3:8" ht="4.5" customHeight="1" thickBot="1" x14ac:dyDescent="0.25">
      <c r="C354" s="53"/>
      <c r="D354" s="54"/>
      <c r="E354" s="54"/>
      <c r="F354" s="54"/>
      <c r="G354" s="54"/>
      <c r="H354" s="55"/>
    </row>
    <row r="355" spans="3:8" x14ac:dyDescent="0.2">
      <c r="C355" s="32">
        <f>'P. SINTÉTICA'!C49</f>
        <v>5</v>
      </c>
      <c r="D355" s="33" t="str">
        <f>'P. SINTÉTICA'!E49</f>
        <v>INSTALAÇÕES</v>
      </c>
      <c r="E355" s="33"/>
      <c r="F355" s="33"/>
      <c r="G355" s="34"/>
      <c r="H355" s="35"/>
    </row>
    <row r="356" spans="3:8" x14ac:dyDescent="0.2">
      <c r="C356" s="32" t="str">
        <f>'P. SINTÉTICA'!C50</f>
        <v>5.1</v>
      </c>
      <c r="D356" s="33" t="str">
        <f>'P. SINTÉTICA'!E50</f>
        <v>ELÉTRICA</v>
      </c>
      <c r="E356" s="33"/>
      <c r="F356" s="33"/>
      <c r="G356" s="34"/>
      <c r="H356" s="97" t="s">
        <v>127</v>
      </c>
    </row>
    <row r="357" spans="3:8" ht="12.75" customHeight="1" x14ac:dyDescent="0.2">
      <c r="C357" s="91" t="s">
        <v>141</v>
      </c>
      <c r="D357" s="192" t="str">
        <f>'P. SINTÉTICA'!E51</f>
        <v>LUMINÁRIA DE EMBUTIR, COM 1 LÂMPADA LED</v>
      </c>
      <c r="E357" s="192"/>
      <c r="F357" s="192"/>
      <c r="G357" s="192"/>
      <c r="H357" s="92" t="s">
        <v>142</v>
      </c>
    </row>
    <row r="358" spans="3:8" x14ac:dyDescent="0.2">
      <c r="C358" s="111" t="str">
        <f>'P. SINTÉTICA'!C51</f>
        <v>5.1.1</v>
      </c>
      <c r="D358" s="192"/>
      <c r="E358" s="192"/>
      <c r="F358" s="192"/>
      <c r="G358" s="192"/>
      <c r="H358" s="93" t="s">
        <v>33</v>
      </c>
    </row>
    <row r="359" spans="3:8" ht="12.75" customHeight="1" x14ac:dyDescent="0.2">
      <c r="C359" s="193" t="s">
        <v>143</v>
      </c>
      <c r="D359" s="194"/>
      <c r="E359" s="79" t="s">
        <v>144</v>
      </c>
      <c r="F359" s="79" t="s">
        <v>145</v>
      </c>
      <c r="G359" s="37" t="s">
        <v>146</v>
      </c>
      <c r="H359" s="38" t="s">
        <v>147</v>
      </c>
    </row>
    <row r="360" spans="3:8" ht="25.5" x14ac:dyDescent="0.2">
      <c r="C360" s="39" t="s">
        <v>352</v>
      </c>
      <c r="D360" s="47" t="s">
        <v>351</v>
      </c>
      <c r="E360" s="48" t="s">
        <v>33</v>
      </c>
      <c r="F360" s="49">
        <v>1</v>
      </c>
      <c r="G360" s="43">
        <v>31.98</v>
      </c>
      <c r="H360" s="44">
        <f t="shared" ref="H360:H362" si="14">G360*F360</f>
        <v>31.98</v>
      </c>
    </row>
    <row r="361" spans="3:8" ht="25.5" x14ac:dyDescent="0.2">
      <c r="C361" s="39" t="s">
        <v>377</v>
      </c>
      <c r="D361" s="47" t="s">
        <v>376</v>
      </c>
      <c r="E361" s="48" t="s">
        <v>52</v>
      </c>
      <c r="F361" s="49">
        <v>2</v>
      </c>
      <c r="G361" s="43">
        <v>1.18</v>
      </c>
      <c r="H361" s="44">
        <f t="shared" si="14"/>
        <v>2.36</v>
      </c>
    </row>
    <row r="362" spans="3:8" ht="36" x14ac:dyDescent="0.2">
      <c r="C362" s="39" t="s">
        <v>354</v>
      </c>
      <c r="D362" s="47" t="s">
        <v>353</v>
      </c>
      <c r="E362" s="48" t="s">
        <v>33</v>
      </c>
      <c r="F362" s="49">
        <v>1</v>
      </c>
      <c r="G362" s="43">
        <v>21.56</v>
      </c>
      <c r="H362" s="44">
        <f t="shared" si="14"/>
        <v>21.56</v>
      </c>
    </row>
    <row r="363" spans="3:8" ht="12.75" customHeight="1" x14ac:dyDescent="0.2">
      <c r="C363" s="195" t="s">
        <v>148</v>
      </c>
      <c r="D363" s="196"/>
      <c r="E363" s="196"/>
      <c r="F363" s="196"/>
      <c r="G363" s="196"/>
      <c r="H363" s="45">
        <f>SUM(H360:H362)</f>
        <v>55.900000000000006</v>
      </c>
    </row>
    <row r="364" spans="3:8" x14ac:dyDescent="0.2">
      <c r="C364" s="193" t="s">
        <v>149</v>
      </c>
      <c r="D364" s="194"/>
      <c r="E364" s="79" t="s">
        <v>144</v>
      </c>
      <c r="F364" s="79" t="s">
        <v>145</v>
      </c>
      <c r="G364" s="37" t="s">
        <v>146</v>
      </c>
      <c r="H364" s="38" t="s">
        <v>147</v>
      </c>
    </row>
    <row r="365" spans="3:8" ht="24" x14ac:dyDescent="0.2">
      <c r="C365" s="107" t="s">
        <v>225</v>
      </c>
      <c r="D365" s="47" t="s">
        <v>157</v>
      </c>
      <c r="E365" s="48" t="s">
        <v>152</v>
      </c>
      <c r="F365" s="49">
        <v>0.36449999999999999</v>
      </c>
      <c r="G365" s="43">
        <v>19.760000000000002</v>
      </c>
      <c r="H365" s="44">
        <f>G365*F365</f>
        <v>7.2025200000000007</v>
      </c>
    </row>
    <row r="366" spans="3:8" ht="24" x14ac:dyDescent="0.2">
      <c r="C366" s="107" t="s">
        <v>355</v>
      </c>
      <c r="D366" s="47" t="s">
        <v>175</v>
      </c>
      <c r="E366" s="48" t="s">
        <v>152</v>
      </c>
      <c r="F366" s="49">
        <v>0.151</v>
      </c>
      <c r="G366" s="43">
        <v>15.24</v>
      </c>
      <c r="H366" s="44">
        <f>G366*F366</f>
        <v>2.30124</v>
      </c>
    </row>
    <row r="367" spans="3:8" ht="12.75" customHeight="1" x14ac:dyDescent="0.2">
      <c r="C367" s="195" t="s">
        <v>150</v>
      </c>
      <c r="D367" s="196"/>
      <c r="E367" s="196"/>
      <c r="F367" s="196"/>
      <c r="G367" s="196"/>
      <c r="H367" s="45">
        <f>SUM(H365:I366)</f>
        <v>9.5037599999999998</v>
      </c>
    </row>
    <row r="368" spans="3:8" ht="13.5" customHeight="1" thickBot="1" x14ac:dyDescent="0.25">
      <c r="C368" s="190" t="s">
        <v>151</v>
      </c>
      <c r="D368" s="191"/>
      <c r="E368" s="191"/>
      <c r="F368" s="191"/>
      <c r="G368" s="191"/>
      <c r="H368" s="94">
        <f>H367+H363</f>
        <v>65.403760000000005</v>
      </c>
    </row>
    <row r="369" spans="3:8" ht="4.5" customHeight="1" thickBot="1" x14ac:dyDescent="0.25">
      <c r="C369" s="53"/>
      <c r="D369" s="54"/>
      <c r="E369" s="54"/>
      <c r="F369" s="54"/>
      <c r="G369" s="54"/>
      <c r="H369" s="55"/>
    </row>
    <row r="370" spans="3:8" x14ac:dyDescent="0.2">
      <c r="C370" s="32" t="str">
        <f>'P. SINTÉTICA'!C50</f>
        <v>5.1</v>
      </c>
      <c r="D370" s="33" t="str">
        <f>'P. SINTÉTICA'!E50</f>
        <v>ELÉTRICA</v>
      </c>
      <c r="E370" s="33"/>
      <c r="F370" s="33"/>
      <c r="G370" s="34"/>
      <c r="H370" s="97" t="s">
        <v>128</v>
      </c>
    </row>
    <row r="371" spans="3:8" ht="12.75" customHeight="1" x14ac:dyDescent="0.2">
      <c r="C371" s="91" t="s">
        <v>141</v>
      </c>
      <c r="D371" s="192" t="str">
        <f>'P. SINTÉTICA'!E52</f>
        <v>LUMINÁRIA DE SOBREPOR, COM 1 LÂMPADA LED</v>
      </c>
      <c r="E371" s="192"/>
      <c r="F371" s="192"/>
      <c r="G371" s="192"/>
      <c r="H371" s="92" t="s">
        <v>142</v>
      </c>
    </row>
    <row r="372" spans="3:8" x14ac:dyDescent="0.2">
      <c r="C372" s="111" t="str">
        <f>'P. SINTÉTICA'!C52</f>
        <v>5.1.2</v>
      </c>
      <c r="D372" s="192"/>
      <c r="E372" s="192"/>
      <c r="F372" s="192"/>
      <c r="G372" s="192"/>
      <c r="H372" s="93" t="s">
        <v>33</v>
      </c>
    </row>
    <row r="373" spans="3:8" ht="12.75" customHeight="1" x14ac:dyDescent="0.2">
      <c r="C373" s="193" t="s">
        <v>143</v>
      </c>
      <c r="D373" s="194"/>
      <c r="E373" s="79" t="s">
        <v>144</v>
      </c>
      <c r="F373" s="79" t="s">
        <v>145</v>
      </c>
      <c r="G373" s="37" t="s">
        <v>146</v>
      </c>
      <c r="H373" s="38" t="s">
        <v>147</v>
      </c>
    </row>
    <row r="374" spans="3:8" ht="25.5" x14ac:dyDescent="0.2">
      <c r="C374" s="39" t="s">
        <v>352</v>
      </c>
      <c r="D374" s="47" t="s">
        <v>351</v>
      </c>
      <c r="E374" s="48" t="s">
        <v>33</v>
      </c>
      <c r="F374" s="49">
        <v>1</v>
      </c>
      <c r="G374" s="43">
        <v>31.98</v>
      </c>
      <c r="H374" s="44">
        <f t="shared" ref="H374:H376" si="15">G374*F374</f>
        <v>31.98</v>
      </c>
    </row>
    <row r="375" spans="3:8" ht="25.5" x14ac:dyDescent="0.2">
      <c r="C375" s="39" t="s">
        <v>377</v>
      </c>
      <c r="D375" s="47" t="s">
        <v>376</v>
      </c>
      <c r="E375" s="48" t="s">
        <v>52</v>
      </c>
      <c r="F375" s="49">
        <v>2</v>
      </c>
      <c r="G375" s="43">
        <v>1.18</v>
      </c>
      <c r="H375" s="44">
        <f t="shared" si="15"/>
        <v>2.36</v>
      </c>
    </row>
    <row r="376" spans="3:8" ht="25.5" x14ac:dyDescent="0.2">
      <c r="C376" s="39" t="s">
        <v>358</v>
      </c>
      <c r="D376" s="47" t="s">
        <v>357</v>
      </c>
      <c r="E376" s="48" t="s">
        <v>33</v>
      </c>
      <c r="F376" s="49">
        <v>1</v>
      </c>
      <c r="G376" s="43">
        <v>57.73</v>
      </c>
      <c r="H376" s="44">
        <f t="shared" si="15"/>
        <v>57.73</v>
      </c>
    </row>
    <row r="377" spans="3:8" ht="12.75" customHeight="1" x14ac:dyDescent="0.2">
      <c r="C377" s="195" t="s">
        <v>148</v>
      </c>
      <c r="D377" s="196"/>
      <c r="E377" s="196"/>
      <c r="F377" s="196"/>
      <c r="G377" s="196"/>
      <c r="H377" s="45">
        <f>SUM(H374:H376)</f>
        <v>92.07</v>
      </c>
    </row>
    <row r="378" spans="3:8" x14ac:dyDescent="0.2">
      <c r="C378" s="193" t="s">
        <v>149</v>
      </c>
      <c r="D378" s="194"/>
      <c r="E378" s="79" t="s">
        <v>144</v>
      </c>
      <c r="F378" s="79" t="s">
        <v>145</v>
      </c>
      <c r="G378" s="37" t="s">
        <v>146</v>
      </c>
      <c r="H378" s="38" t="s">
        <v>147</v>
      </c>
    </row>
    <row r="379" spans="3:8" ht="24" x14ac:dyDescent="0.2">
      <c r="C379" s="107" t="s">
        <v>225</v>
      </c>
      <c r="D379" s="47" t="s">
        <v>157</v>
      </c>
      <c r="E379" s="48" t="s">
        <v>152</v>
      </c>
      <c r="F379" s="49">
        <v>0.36449999999999999</v>
      </c>
      <c r="G379" s="43">
        <v>19.760000000000002</v>
      </c>
      <c r="H379" s="44">
        <f>G379*F379</f>
        <v>7.2025200000000007</v>
      </c>
    </row>
    <row r="380" spans="3:8" ht="24" x14ac:dyDescent="0.2">
      <c r="C380" s="107" t="s">
        <v>355</v>
      </c>
      <c r="D380" s="47" t="s">
        <v>175</v>
      </c>
      <c r="E380" s="48" t="s">
        <v>152</v>
      </c>
      <c r="F380" s="49">
        <v>0.151</v>
      </c>
      <c r="G380" s="43">
        <v>15.24</v>
      </c>
      <c r="H380" s="44">
        <f>G380*F380</f>
        <v>2.30124</v>
      </c>
    </row>
    <row r="381" spans="3:8" ht="12.75" customHeight="1" x14ac:dyDescent="0.2">
      <c r="C381" s="195" t="s">
        <v>150</v>
      </c>
      <c r="D381" s="196"/>
      <c r="E381" s="196"/>
      <c r="F381" s="196"/>
      <c r="G381" s="196"/>
      <c r="H381" s="45">
        <f>SUM(H379:I380)</f>
        <v>9.5037599999999998</v>
      </c>
    </row>
    <row r="382" spans="3:8" ht="13.5" customHeight="1" thickBot="1" x14ac:dyDescent="0.25">
      <c r="C382" s="190" t="s">
        <v>151</v>
      </c>
      <c r="D382" s="191"/>
      <c r="E382" s="191"/>
      <c r="F382" s="191"/>
      <c r="G382" s="191"/>
      <c r="H382" s="94">
        <f>H381+H377</f>
        <v>101.57375999999999</v>
      </c>
    </row>
    <row r="383" spans="3:8" ht="4.5" customHeight="1" thickBot="1" x14ac:dyDescent="0.25">
      <c r="C383" s="53"/>
      <c r="D383" s="54"/>
      <c r="E383" s="54"/>
      <c r="F383" s="54"/>
      <c r="G383" s="54"/>
      <c r="H383" s="55"/>
    </row>
    <row r="384" spans="3:8" x14ac:dyDescent="0.2">
      <c r="C384" s="32" t="str">
        <f>C370</f>
        <v>5.1</v>
      </c>
      <c r="D384" s="33" t="str">
        <f>D370</f>
        <v>ELÉTRICA</v>
      </c>
      <c r="E384" s="33"/>
      <c r="F384" s="33"/>
      <c r="G384" s="34"/>
      <c r="H384" s="97" t="s">
        <v>129</v>
      </c>
    </row>
    <row r="385" spans="3:8" ht="12.75" customHeight="1" x14ac:dyDescent="0.2">
      <c r="C385" s="91" t="s">
        <v>141</v>
      </c>
      <c r="D385" s="192" t="str">
        <f>'P. SINTÉTICA'!E53</f>
        <v>INTERRUPTOR  SIMPLES,  APARENTE,  10A/250V  3  TECLAS,  COM  PLACA  -  FORNECIM UNENTO E INSTALACAO</v>
      </c>
      <c r="E385" s="192"/>
      <c r="F385" s="192"/>
      <c r="G385" s="192"/>
      <c r="H385" s="92" t="s">
        <v>142</v>
      </c>
    </row>
    <row r="386" spans="3:8" x14ac:dyDescent="0.2">
      <c r="C386" s="111" t="str">
        <f>'P. SINTÉTICA'!C53</f>
        <v>5.1.3</v>
      </c>
      <c r="D386" s="192"/>
      <c r="E386" s="192"/>
      <c r="F386" s="192"/>
      <c r="G386" s="192"/>
      <c r="H386" s="93" t="s">
        <v>33</v>
      </c>
    </row>
    <row r="387" spans="3:8" ht="12.75" customHeight="1" x14ac:dyDescent="0.2">
      <c r="C387" s="193" t="s">
        <v>143</v>
      </c>
      <c r="D387" s="194"/>
      <c r="E387" s="79" t="s">
        <v>144</v>
      </c>
      <c r="F387" s="79" t="s">
        <v>145</v>
      </c>
      <c r="G387" s="37" t="s">
        <v>146</v>
      </c>
      <c r="H387" s="38" t="s">
        <v>147</v>
      </c>
    </row>
    <row r="388" spans="3:8" ht="25.5" x14ac:dyDescent="0.2">
      <c r="C388" s="39" t="s">
        <v>377</v>
      </c>
      <c r="D388" s="47" t="s">
        <v>376</v>
      </c>
      <c r="E388" s="48" t="s">
        <v>52</v>
      </c>
      <c r="F388" s="49">
        <v>2</v>
      </c>
      <c r="G388" s="43">
        <v>1.18</v>
      </c>
      <c r="H388" s="44">
        <f t="shared" ref="H388" si="16">G388*F388</f>
        <v>2.36</v>
      </c>
    </row>
    <row r="389" spans="3:8" ht="36" x14ac:dyDescent="0.2">
      <c r="C389" s="39" t="s">
        <v>361</v>
      </c>
      <c r="D389" s="47" t="s">
        <v>360</v>
      </c>
      <c r="E389" s="48" t="s">
        <v>33</v>
      </c>
      <c r="F389" s="49">
        <v>1</v>
      </c>
      <c r="G389" s="43">
        <v>19.59</v>
      </c>
      <c r="H389" s="44">
        <f t="shared" ref="H389" si="17">G389*F389</f>
        <v>19.59</v>
      </c>
    </row>
    <row r="390" spans="3:8" ht="12.75" customHeight="1" x14ac:dyDescent="0.2">
      <c r="C390" s="195" t="s">
        <v>148</v>
      </c>
      <c r="D390" s="196"/>
      <c r="E390" s="196"/>
      <c r="F390" s="196"/>
      <c r="G390" s="196"/>
      <c r="H390" s="45">
        <f>SUM(H388:H389)</f>
        <v>21.95</v>
      </c>
    </row>
    <row r="391" spans="3:8" x14ac:dyDescent="0.2">
      <c r="C391" s="193" t="s">
        <v>149</v>
      </c>
      <c r="D391" s="194"/>
      <c r="E391" s="79" t="s">
        <v>144</v>
      </c>
      <c r="F391" s="79" t="s">
        <v>145</v>
      </c>
      <c r="G391" s="37" t="s">
        <v>146</v>
      </c>
      <c r="H391" s="38" t="s">
        <v>147</v>
      </c>
    </row>
    <row r="392" spans="3:8" ht="24" x14ac:dyDescent="0.2">
      <c r="C392" s="107" t="s">
        <v>225</v>
      </c>
      <c r="D392" s="47" t="s">
        <v>157</v>
      </c>
      <c r="E392" s="48" t="s">
        <v>152</v>
      </c>
      <c r="F392" s="49">
        <v>0.12889999999999999</v>
      </c>
      <c r="G392" s="43">
        <v>19.760000000000002</v>
      </c>
      <c r="H392" s="44">
        <f>G392*F392</f>
        <v>2.5470639999999998</v>
      </c>
    </row>
    <row r="393" spans="3:8" ht="24" x14ac:dyDescent="0.2">
      <c r="C393" s="107" t="s">
        <v>355</v>
      </c>
      <c r="D393" s="47" t="s">
        <v>175</v>
      </c>
      <c r="E393" s="48" t="s">
        <v>152</v>
      </c>
      <c r="F393" s="49">
        <v>0.30940000000000001</v>
      </c>
      <c r="G393" s="43">
        <v>15.24</v>
      </c>
      <c r="H393" s="44">
        <f>G393*F393</f>
        <v>4.7152560000000001</v>
      </c>
    </row>
    <row r="394" spans="3:8" ht="12.75" customHeight="1" x14ac:dyDescent="0.2">
      <c r="C394" s="195" t="s">
        <v>150</v>
      </c>
      <c r="D394" s="196"/>
      <c r="E394" s="196"/>
      <c r="F394" s="196"/>
      <c r="G394" s="196"/>
      <c r="H394" s="45">
        <f>SUM(H392:I393)</f>
        <v>7.2623199999999999</v>
      </c>
    </row>
    <row r="395" spans="3:8" ht="13.5" customHeight="1" thickBot="1" x14ac:dyDescent="0.25">
      <c r="C395" s="190" t="s">
        <v>151</v>
      </c>
      <c r="D395" s="191"/>
      <c r="E395" s="191"/>
      <c r="F395" s="191"/>
      <c r="G395" s="191"/>
      <c r="H395" s="94">
        <f>H394+H390</f>
        <v>29.212319999999998</v>
      </c>
    </row>
    <row r="396" spans="3:8" ht="4.5" customHeight="1" thickBot="1" x14ac:dyDescent="0.25">
      <c r="C396" s="53"/>
      <c r="D396" s="54"/>
      <c r="E396" s="54"/>
      <c r="F396" s="54"/>
      <c r="G396" s="54"/>
      <c r="H396" s="55"/>
    </row>
    <row r="397" spans="3:8" x14ac:dyDescent="0.2">
      <c r="C397" s="32" t="str">
        <f>C384</f>
        <v>5.1</v>
      </c>
      <c r="D397" s="33" t="str">
        <f>D384</f>
        <v>ELÉTRICA</v>
      </c>
      <c r="E397" s="33"/>
      <c r="F397" s="33"/>
      <c r="G397" s="34"/>
      <c r="H397" s="97" t="s">
        <v>107</v>
      </c>
    </row>
    <row r="398" spans="3:8" ht="12.75" customHeight="1" x14ac:dyDescent="0.2">
      <c r="C398" s="91" t="s">
        <v>141</v>
      </c>
      <c r="D398" s="192" t="str">
        <f>'P. SINTÉTICA'!E54</f>
        <v>INTERRUPTOR  SIMPLES,  APARENTE,  10A/250V  2  TECLAS,  COM  PLACA  -  FORNECIM UNENTO E INSTALACAO</v>
      </c>
      <c r="E398" s="192"/>
      <c r="F398" s="192"/>
      <c r="G398" s="192"/>
      <c r="H398" s="92" t="s">
        <v>142</v>
      </c>
    </row>
    <row r="399" spans="3:8" x14ac:dyDescent="0.2">
      <c r="C399" s="111" t="str">
        <f>'P. SINTÉTICA'!C54</f>
        <v>5.1.4</v>
      </c>
      <c r="D399" s="192"/>
      <c r="E399" s="192"/>
      <c r="F399" s="192"/>
      <c r="G399" s="192"/>
      <c r="H399" s="93" t="s">
        <v>33</v>
      </c>
    </row>
    <row r="400" spans="3:8" ht="12.75" customHeight="1" x14ac:dyDescent="0.2">
      <c r="C400" s="193" t="s">
        <v>143</v>
      </c>
      <c r="D400" s="194"/>
      <c r="E400" s="79" t="s">
        <v>144</v>
      </c>
      <c r="F400" s="79" t="s">
        <v>145</v>
      </c>
      <c r="G400" s="37" t="s">
        <v>146</v>
      </c>
      <c r="H400" s="38" t="s">
        <v>147</v>
      </c>
    </row>
    <row r="401" spans="3:8" ht="25.5" x14ac:dyDescent="0.2">
      <c r="C401" s="39" t="s">
        <v>377</v>
      </c>
      <c r="D401" s="47" t="s">
        <v>376</v>
      </c>
      <c r="E401" s="48" t="s">
        <v>52</v>
      </c>
      <c r="F401" s="49">
        <v>2</v>
      </c>
      <c r="G401" s="43">
        <v>1.18</v>
      </c>
      <c r="H401" s="44">
        <f t="shared" ref="H401" si="18">G401*F401</f>
        <v>2.36</v>
      </c>
    </row>
    <row r="402" spans="3:8" ht="36" x14ac:dyDescent="0.2">
      <c r="C402" s="39" t="s">
        <v>369</v>
      </c>
      <c r="D402" s="47" t="s">
        <v>362</v>
      </c>
      <c r="E402" s="48" t="s">
        <v>33</v>
      </c>
      <c r="F402" s="49">
        <v>1</v>
      </c>
      <c r="G402" s="43">
        <v>16.39</v>
      </c>
      <c r="H402" s="44">
        <f t="shared" ref="H402" si="19">G402*F402</f>
        <v>16.39</v>
      </c>
    </row>
    <row r="403" spans="3:8" ht="12.75" customHeight="1" x14ac:dyDescent="0.2">
      <c r="C403" s="195" t="s">
        <v>148</v>
      </c>
      <c r="D403" s="196"/>
      <c r="E403" s="196"/>
      <c r="F403" s="196"/>
      <c r="G403" s="196"/>
      <c r="H403" s="45">
        <f>SUM(H401:H402)</f>
        <v>18.75</v>
      </c>
    </row>
    <row r="404" spans="3:8" x14ac:dyDescent="0.2">
      <c r="C404" s="193" t="s">
        <v>149</v>
      </c>
      <c r="D404" s="194"/>
      <c r="E404" s="79" t="s">
        <v>144</v>
      </c>
      <c r="F404" s="79" t="s">
        <v>145</v>
      </c>
      <c r="G404" s="37" t="s">
        <v>146</v>
      </c>
      <c r="H404" s="38" t="s">
        <v>147</v>
      </c>
    </row>
    <row r="405" spans="3:8" ht="24" x14ac:dyDescent="0.2">
      <c r="C405" s="107" t="s">
        <v>225</v>
      </c>
      <c r="D405" s="47" t="s">
        <v>157</v>
      </c>
      <c r="E405" s="48" t="s">
        <v>152</v>
      </c>
      <c r="F405" s="49">
        <v>0.12889999999999999</v>
      </c>
      <c r="G405" s="43">
        <v>19.760000000000002</v>
      </c>
      <c r="H405" s="44">
        <f>G405*F405</f>
        <v>2.5470639999999998</v>
      </c>
    </row>
    <row r="406" spans="3:8" ht="24" x14ac:dyDescent="0.2">
      <c r="C406" s="107" t="s">
        <v>355</v>
      </c>
      <c r="D406" s="47" t="s">
        <v>175</v>
      </c>
      <c r="E406" s="48" t="s">
        <v>152</v>
      </c>
      <c r="F406" s="49">
        <v>0.30940000000000001</v>
      </c>
      <c r="G406" s="43">
        <v>15.24</v>
      </c>
      <c r="H406" s="44">
        <f>G406*F406</f>
        <v>4.7152560000000001</v>
      </c>
    </row>
    <row r="407" spans="3:8" ht="12.75" customHeight="1" x14ac:dyDescent="0.2">
      <c r="C407" s="195" t="s">
        <v>150</v>
      </c>
      <c r="D407" s="196"/>
      <c r="E407" s="196"/>
      <c r="F407" s="196"/>
      <c r="G407" s="196"/>
      <c r="H407" s="45">
        <f>SUM(H405:I406)</f>
        <v>7.2623199999999999</v>
      </c>
    </row>
    <row r="408" spans="3:8" ht="13.5" customHeight="1" thickBot="1" x14ac:dyDescent="0.25">
      <c r="C408" s="190" t="s">
        <v>151</v>
      </c>
      <c r="D408" s="191"/>
      <c r="E408" s="191"/>
      <c r="F408" s="191"/>
      <c r="G408" s="191"/>
      <c r="H408" s="94">
        <f>H407+H403</f>
        <v>26.012319999999999</v>
      </c>
    </row>
    <row r="409" spans="3:8" ht="4.5" customHeight="1" thickBot="1" x14ac:dyDescent="0.25">
      <c r="C409" s="53"/>
      <c r="D409" s="54"/>
      <c r="E409" s="54"/>
      <c r="F409" s="54"/>
      <c r="G409" s="54"/>
      <c r="H409" s="55"/>
    </row>
    <row r="410" spans="3:8" x14ac:dyDescent="0.2">
      <c r="C410" s="32" t="str">
        <f>C397</f>
        <v>5.1</v>
      </c>
      <c r="D410" s="33" t="str">
        <f>D397</f>
        <v>ELÉTRICA</v>
      </c>
      <c r="E410" s="33"/>
      <c r="F410" s="33"/>
      <c r="G410" s="34"/>
      <c r="H410" s="97" t="s">
        <v>13</v>
      </c>
    </row>
    <row r="411" spans="3:8" ht="12.75" customHeight="1" x14ac:dyDescent="0.2">
      <c r="C411" s="91" t="s">
        <v>141</v>
      </c>
      <c r="D411" s="192" t="str">
        <f>'P. SINTÉTICA'!E55</f>
        <v>INTERRUPTOR  SIMPLES,  APARENTE,  10A/250V  1  TECLAS,  COM  PLACA  -  FORNECIM UNENTO E INSTALACAO</v>
      </c>
      <c r="E411" s="192"/>
      <c r="F411" s="192"/>
      <c r="G411" s="192"/>
      <c r="H411" s="92" t="s">
        <v>142</v>
      </c>
    </row>
    <row r="412" spans="3:8" x14ac:dyDescent="0.2">
      <c r="C412" s="111" t="str">
        <f>'P. SINTÉTICA'!C55</f>
        <v>5.1.5</v>
      </c>
      <c r="D412" s="192"/>
      <c r="E412" s="192"/>
      <c r="F412" s="192"/>
      <c r="G412" s="192"/>
      <c r="H412" s="93" t="s">
        <v>33</v>
      </c>
    </row>
    <row r="413" spans="3:8" ht="12.75" customHeight="1" x14ac:dyDescent="0.2">
      <c r="C413" s="193" t="s">
        <v>143</v>
      </c>
      <c r="D413" s="194"/>
      <c r="E413" s="79" t="s">
        <v>144</v>
      </c>
      <c r="F413" s="79" t="s">
        <v>145</v>
      </c>
      <c r="G413" s="37" t="s">
        <v>146</v>
      </c>
      <c r="H413" s="38" t="s">
        <v>147</v>
      </c>
    </row>
    <row r="414" spans="3:8" ht="25.5" x14ac:dyDescent="0.2">
      <c r="C414" s="39" t="s">
        <v>377</v>
      </c>
      <c r="D414" s="47" t="s">
        <v>376</v>
      </c>
      <c r="E414" s="48" t="s">
        <v>52</v>
      </c>
      <c r="F414" s="49">
        <v>2</v>
      </c>
      <c r="G414" s="43">
        <v>1.18</v>
      </c>
      <c r="H414" s="44">
        <f t="shared" ref="H414" si="20">G414*F414</f>
        <v>2.36</v>
      </c>
    </row>
    <row r="415" spans="3:8" ht="25.5" x14ac:dyDescent="0.2">
      <c r="C415" s="39" t="s">
        <v>368</v>
      </c>
      <c r="D415" s="47" t="s">
        <v>366</v>
      </c>
      <c r="E415" s="48" t="s">
        <v>33</v>
      </c>
      <c r="F415" s="49">
        <v>1</v>
      </c>
      <c r="G415" s="43">
        <v>14.1</v>
      </c>
      <c r="H415" s="44">
        <f t="shared" ref="H415" si="21">G415*F415</f>
        <v>14.1</v>
      </c>
    </row>
    <row r="416" spans="3:8" ht="12.75" customHeight="1" x14ac:dyDescent="0.2">
      <c r="C416" s="195" t="s">
        <v>148</v>
      </c>
      <c r="D416" s="196"/>
      <c r="E416" s="196"/>
      <c r="F416" s="196"/>
      <c r="G416" s="196"/>
      <c r="H416" s="45">
        <f>SUM(H414:H415)</f>
        <v>16.46</v>
      </c>
    </row>
    <row r="417" spans="3:8" x14ac:dyDescent="0.2">
      <c r="C417" s="193" t="s">
        <v>149</v>
      </c>
      <c r="D417" s="194"/>
      <c r="E417" s="79" t="s">
        <v>144</v>
      </c>
      <c r="F417" s="79" t="s">
        <v>145</v>
      </c>
      <c r="G417" s="37" t="s">
        <v>146</v>
      </c>
      <c r="H417" s="38" t="s">
        <v>147</v>
      </c>
    </row>
    <row r="418" spans="3:8" ht="24" x14ac:dyDescent="0.2">
      <c r="C418" s="107" t="s">
        <v>225</v>
      </c>
      <c r="D418" s="47" t="s">
        <v>157</v>
      </c>
      <c r="E418" s="48" t="s">
        <v>152</v>
      </c>
      <c r="F418" s="49">
        <v>0.12889999999999999</v>
      </c>
      <c r="G418" s="43">
        <v>19.760000000000002</v>
      </c>
      <c r="H418" s="44">
        <f>G418*F418</f>
        <v>2.5470639999999998</v>
      </c>
    </row>
    <row r="419" spans="3:8" ht="24" x14ac:dyDescent="0.2">
      <c r="C419" s="107" t="s">
        <v>355</v>
      </c>
      <c r="D419" s="47" t="s">
        <v>175</v>
      </c>
      <c r="E419" s="48" t="s">
        <v>152</v>
      </c>
      <c r="F419" s="49">
        <v>0.30940000000000001</v>
      </c>
      <c r="G419" s="43">
        <v>15.24</v>
      </c>
      <c r="H419" s="44">
        <f>G419*F419</f>
        <v>4.7152560000000001</v>
      </c>
    </row>
    <row r="420" spans="3:8" ht="12.75" customHeight="1" x14ac:dyDescent="0.2">
      <c r="C420" s="195" t="s">
        <v>150</v>
      </c>
      <c r="D420" s="196"/>
      <c r="E420" s="196"/>
      <c r="F420" s="196"/>
      <c r="G420" s="196"/>
      <c r="H420" s="45">
        <f>SUM(H418:I419)</f>
        <v>7.2623199999999999</v>
      </c>
    </row>
    <row r="421" spans="3:8" ht="13.5" customHeight="1" thickBot="1" x14ac:dyDescent="0.25">
      <c r="C421" s="190" t="s">
        <v>151</v>
      </c>
      <c r="D421" s="191"/>
      <c r="E421" s="191"/>
      <c r="F421" s="191"/>
      <c r="G421" s="191"/>
      <c r="H421" s="94">
        <f>H420+H416</f>
        <v>23.72232</v>
      </c>
    </row>
    <row r="422" spans="3:8" ht="4.5" customHeight="1" thickBot="1" x14ac:dyDescent="0.25">
      <c r="C422" s="53"/>
      <c r="D422" s="54"/>
      <c r="E422" s="54"/>
      <c r="F422" s="54"/>
      <c r="G422" s="54"/>
      <c r="H422" s="55"/>
    </row>
    <row r="423" spans="3:8" x14ac:dyDescent="0.2">
      <c r="C423" s="32" t="str">
        <f>C410</f>
        <v>5.1</v>
      </c>
      <c r="D423" s="33" t="str">
        <f>D410</f>
        <v>ELÉTRICA</v>
      </c>
      <c r="E423" s="33"/>
      <c r="F423" s="33"/>
      <c r="G423" s="34"/>
      <c r="H423" s="97" t="s">
        <v>382</v>
      </c>
    </row>
    <row r="424" spans="3:8" ht="12.75" customHeight="1" x14ac:dyDescent="0.2">
      <c r="C424" s="91" t="s">
        <v>141</v>
      </c>
      <c r="D424" s="192" t="str">
        <f>'P. SINTÉTICA'!E56</f>
        <v>ANTENA DE TELEVISÃO</v>
      </c>
      <c r="E424" s="192"/>
      <c r="F424" s="192"/>
      <c r="G424" s="192"/>
      <c r="H424" s="92" t="s">
        <v>142</v>
      </c>
    </row>
    <row r="425" spans="3:8" x14ac:dyDescent="0.2">
      <c r="C425" s="111" t="str">
        <f>'P. SINTÉTICA'!C56</f>
        <v>5.1.6</v>
      </c>
      <c r="D425" s="192"/>
      <c r="E425" s="192"/>
      <c r="F425" s="192"/>
      <c r="G425" s="192"/>
      <c r="H425" s="93" t="s">
        <v>33</v>
      </c>
    </row>
    <row r="426" spans="3:8" ht="12.75" customHeight="1" x14ac:dyDescent="0.2">
      <c r="C426" s="193" t="s">
        <v>143</v>
      </c>
      <c r="D426" s="194"/>
      <c r="E426" s="79" t="s">
        <v>144</v>
      </c>
      <c r="F426" s="79" t="s">
        <v>145</v>
      </c>
      <c r="G426" s="37" t="s">
        <v>146</v>
      </c>
      <c r="H426" s="38" t="s">
        <v>147</v>
      </c>
    </row>
    <row r="427" spans="3:8" ht="25.5" x14ac:dyDescent="0.2">
      <c r="C427" s="39" t="s">
        <v>377</v>
      </c>
      <c r="D427" s="47" t="s">
        <v>376</v>
      </c>
      <c r="E427" s="48" t="s">
        <v>52</v>
      </c>
      <c r="F427" s="49">
        <v>2</v>
      </c>
      <c r="G427" s="43">
        <v>1.18</v>
      </c>
      <c r="H427" s="44">
        <f t="shared" ref="H427" si="22">G427*F427</f>
        <v>2.36</v>
      </c>
    </row>
    <row r="428" spans="3:8" ht="36" x14ac:dyDescent="0.2">
      <c r="C428" s="39" t="s">
        <v>375</v>
      </c>
      <c r="D428" s="47" t="s">
        <v>374</v>
      </c>
      <c r="E428" s="48" t="s">
        <v>33</v>
      </c>
      <c r="F428" s="49">
        <v>1</v>
      </c>
      <c r="G428" s="43">
        <v>17.600000000000001</v>
      </c>
      <c r="H428" s="44">
        <f t="shared" ref="H428" si="23">G428*F428</f>
        <v>17.600000000000001</v>
      </c>
    </row>
    <row r="429" spans="3:8" ht="12.75" customHeight="1" x14ac:dyDescent="0.2">
      <c r="C429" s="195" t="s">
        <v>148</v>
      </c>
      <c r="D429" s="196"/>
      <c r="E429" s="196"/>
      <c r="F429" s="196"/>
      <c r="G429" s="196"/>
      <c r="H429" s="45">
        <f>SUM(H427:H428)</f>
        <v>19.96</v>
      </c>
    </row>
    <row r="430" spans="3:8" x14ac:dyDescent="0.2">
      <c r="C430" s="193" t="s">
        <v>149</v>
      </c>
      <c r="D430" s="194"/>
      <c r="E430" s="79" t="s">
        <v>144</v>
      </c>
      <c r="F430" s="79" t="s">
        <v>145</v>
      </c>
      <c r="G430" s="37" t="s">
        <v>146</v>
      </c>
      <c r="H430" s="38" t="s">
        <v>147</v>
      </c>
    </row>
    <row r="431" spans="3:8" ht="24" x14ac:dyDescent="0.2">
      <c r="C431" s="107" t="s">
        <v>225</v>
      </c>
      <c r="D431" s="47" t="s">
        <v>157</v>
      </c>
      <c r="E431" s="48" t="s">
        <v>152</v>
      </c>
      <c r="F431" s="49">
        <v>0.12889999999999999</v>
      </c>
      <c r="G431" s="43">
        <v>19.760000000000002</v>
      </c>
      <c r="H431" s="44">
        <f>G431*F431</f>
        <v>2.5470639999999998</v>
      </c>
    </row>
    <row r="432" spans="3:8" ht="24" x14ac:dyDescent="0.2">
      <c r="C432" s="107" t="s">
        <v>355</v>
      </c>
      <c r="D432" s="47" t="s">
        <v>175</v>
      </c>
      <c r="E432" s="48" t="s">
        <v>152</v>
      </c>
      <c r="F432" s="49">
        <v>0.30940000000000001</v>
      </c>
      <c r="G432" s="43">
        <v>15.24</v>
      </c>
      <c r="H432" s="44">
        <f>G432*F432</f>
        <v>4.7152560000000001</v>
      </c>
    </row>
    <row r="433" spans="3:8" ht="12.75" customHeight="1" x14ac:dyDescent="0.2">
      <c r="C433" s="195" t="s">
        <v>150</v>
      </c>
      <c r="D433" s="196"/>
      <c r="E433" s="196"/>
      <c r="F433" s="196"/>
      <c r="G433" s="196"/>
      <c r="H433" s="45">
        <f>SUM(H431:I432)</f>
        <v>7.2623199999999999</v>
      </c>
    </row>
    <row r="434" spans="3:8" ht="13.5" customHeight="1" thickBot="1" x14ac:dyDescent="0.25">
      <c r="C434" s="190" t="s">
        <v>151</v>
      </c>
      <c r="D434" s="191"/>
      <c r="E434" s="191"/>
      <c r="F434" s="191"/>
      <c r="G434" s="191"/>
      <c r="H434" s="94">
        <f>H433+H429</f>
        <v>27.22232</v>
      </c>
    </row>
    <row r="435" spans="3:8" ht="4.5" customHeight="1" thickBot="1" x14ac:dyDescent="0.25">
      <c r="C435" s="53"/>
      <c r="D435" s="54"/>
      <c r="E435" s="54"/>
      <c r="F435" s="54"/>
      <c r="G435" s="54"/>
      <c r="H435" s="55"/>
    </row>
    <row r="436" spans="3:8" x14ac:dyDescent="0.2">
      <c r="C436" s="32" t="str">
        <f>C423</f>
        <v>5.1</v>
      </c>
      <c r="D436" s="33" t="str">
        <f>D423</f>
        <v>ELÉTRICA</v>
      </c>
      <c r="E436" s="33"/>
      <c r="F436" s="33"/>
      <c r="G436" s="34"/>
      <c r="H436" s="97" t="s">
        <v>99</v>
      </c>
    </row>
    <row r="437" spans="3:8" ht="12.75" customHeight="1" x14ac:dyDescent="0.2">
      <c r="C437" s="91" t="s">
        <v>141</v>
      </c>
      <c r="D437" s="192" t="str">
        <f>'P. SINTÉTICA'!E57</f>
        <v>TOMADA SIMPLES, APARENTE, 2P+T 10A/250V C/ PLACA - FORNECIMENTO E INSTALACAO</v>
      </c>
      <c r="E437" s="192"/>
      <c r="F437" s="192"/>
      <c r="G437" s="192"/>
      <c r="H437" s="92" t="s">
        <v>142</v>
      </c>
    </row>
    <row r="438" spans="3:8" x14ac:dyDescent="0.2">
      <c r="C438" s="111" t="str">
        <f>'P. SINTÉTICA'!C57</f>
        <v>5.1.7</v>
      </c>
      <c r="D438" s="192"/>
      <c r="E438" s="192"/>
      <c r="F438" s="192"/>
      <c r="G438" s="192"/>
      <c r="H438" s="93" t="s">
        <v>33</v>
      </c>
    </row>
    <row r="439" spans="3:8" ht="12.75" customHeight="1" x14ac:dyDescent="0.2">
      <c r="C439" s="193" t="s">
        <v>143</v>
      </c>
      <c r="D439" s="194"/>
      <c r="E439" s="79" t="s">
        <v>144</v>
      </c>
      <c r="F439" s="79" t="s">
        <v>145</v>
      </c>
      <c r="G439" s="37" t="s">
        <v>146</v>
      </c>
      <c r="H439" s="38" t="s">
        <v>147</v>
      </c>
    </row>
    <row r="440" spans="3:8" ht="25.5" x14ac:dyDescent="0.2">
      <c r="C440" s="39" t="s">
        <v>377</v>
      </c>
      <c r="D440" s="47" t="s">
        <v>376</v>
      </c>
      <c r="E440" s="48" t="s">
        <v>52</v>
      </c>
      <c r="F440" s="49">
        <v>2</v>
      </c>
      <c r="G440" s="43">
        <v>1.18</v>
      </c>
      <c r="H440" s="44">
        <f t="shared" ref="H440:H441" si="24">G440*F440</f>
        <v>2.36</v>
      </c>
    </row>
    <row r="441" spans="3:8" ht="25.5" x14ac:dyDescent="0.2">
      <c r="C441" s="39" t="s">
        <v>380</v>
      </c>
      <c r="D441" s="47" t="s">
        <v>379</v>
      </c>
      <c r="E441" s="48" t="s">
        <v>33</v>
      </c>
      <c r="F441" s="49">
        <v>1</v>
      </c>
      <c r="G441" s="43">
        <v>18.010000000000002</v>
      </c>
      <c r="H441" s="44">
        <f t="shared" si="24"/>
        <v>18.010000000000002</v>
      </c>
    </row>
    <row r="442" spans="3:8" ht="12.75" customHeight="1" x14ac:dyDescent="0.2">
      <c r="C442" s="195" t="s">
        <v>148</v>
      </c>
      <c r="D442" s="196"/>
      <c r="E442" s="196"/>
      <c r="F442" s="196"/>
      <c r="G442" s="196"/>
      <c r="H442" s="45">
        <f>SUM(H440:H441)</f>
        <v>20.37</v>
      </c>
    </row>
    <row r="443" spans="3:8" x14ac:dyDescent="0.2">
      <c r="C443" s="193" t="s">
        <v>149</v>
      </c>
      <c r="D443" s="194"/>
      <c r="E443" s="79" t="s">
        <v>144</v>
      </c>
      <c r="F443" s="79" t="s">
        <v>145</v>
      </c>
      <c r="G443" s="37" t="s">
        <v>146</v>
      </c>
      <c r="H443" s="38" t="s">
        <v>147</v>
      </c>
    </row>
    <row r="444" spans="3:8" ht="24" x14ac:dyDescent="0.2">
      <c r="C444" s="107" t="s">
        <v>225</v>
      </c>
      <c r="D444" s="47" t="s">
        <v>157</v>
      </c>
      <c r="E444" s="48" t="s">
        <v>152</v>
      </c>
      <c r="F444" s="49">
        <v>0.18</v>
      </c>
      <c r="G444" s="43">
        <v>19.760000000000002</v>
      </c>
      <c r="H444" s="44">
        <f>G444*F444</f>
        <v>3.5568</v>
      </c>
    </row>
    <row r="445" spans="3:8" ht="24" x14ac:dyDescent="0.2">
      <c r="C445" s="107" t="s">
        <v>355</v>
      </c>
      <c r="D445" s="47" t="s">
        <v>175</v>
      </c>
      <c r="E445" s="48" t="s">
        <v>152</v>
      </c>
      <c r="F445" s="49">
        <v>0.2</v>
      </c>
      <c r="G445" s="43">
        <v>15.24</v>
      </c>
      <c r="H445" s="44">
        <f>G445*F445</f>
        <v>3.048</v>
      </c>
    </row>
    <row r="446" spans="3:8" ht="12.75" customHeight="1" x14ac:dyDescent="0.2">
      <c r="C446" s="195" t="s">
        <v>150</v>
      </c>
      <c r="D446" s="196"/>
      <c r="E446" s="196"/>
      <c r="F446" s="196"/>
      <c r="G446" s="196"/>
      <c r="H446" s="45">
        <f>SUM(H444:I445)</f>
        <v>6.6048</v>
      </c>
    </row>
    <row r="447" spans="3:8" ht="13.5" customHeight="1" thickBot="1" x14ac:dyDescent="0.25">
      <c r="C447" s="190" t="s">
        <v>151</v>
      </c>
      <c r="D447" s="191"/>
      <c r="E447" s="191"/>
      <c r="F447" s="191"/>
      <c r="G447" s="191"/>
      <c r="H447" s="94">
        <f>H446+H442</f>
        <v>26.974800000000002</v>
      </c>
    </row>
    <row r="448" spans="3:8" ht="4.5" customHeight="1" thickBot="1" x14ac:dyDescent="0.25">
      <c r="C448" s="53"/>
      <c r="D448" s="54"/>
      <c r="E448" s="54"/>
      <c r="F448" s="54"/>
      <c r="G448" s="54"/>
      <c r="H448" s="55"/>
    </row>
    <row r="449" spans="3:8" x14ac:dyDescent="0.2">
      <c r="C449" s="32" t="str">
        <f>C436</f>
        <v>5.1</v>
      </c>
      <c r="D449" s="33" t="str">
        <f>D436</f>
        <v>ELÉTRICA</v>
      </c>
      <c r="E449" s="33"/>
      <c r="F449" s="33"/>
      <c r="G449" s="34"/>
      <c r="H449" s="97" t="s">
        <v>390</v>
      </c>
    </row>
    <row r="450" spans="3:8" ht="12.75" customHeight="1" x14ac:dyDescent="0.2">
      <c r="C450" s="91" t="s">
        <v>141</v>
      </c>
      <c r="D450" s="192" t="str">
        <f>'P. SINTÉTICA'!E58</f>
        <v>TOMADA DUPLA, APARENTE, 2P+T 10A/250V C/ PLACA - FORNECIMENTO E INSTALACAO</v>
      </c>
      <c r="E450" s="192"/>
      <c r="F450" s="192"/>
      <c r="G450" s="192"/>
      <c r="H450" s="92" t="s">
        <v>142</v>
      </c>
    </row>
    <row r="451" spans="3:8" x14ac:dyDescent="0.2">
      <c r="C451" s="111" t="str">
        <f>'P. SINTÉTICA'!C58</f>
        <v>5.1.8</v>
      </c>
      <c r="D451" s="192"/>
      <c r="E451" s="192"/>
      <c r="F451" s="192"/>
      <c r="G451" s="192"/>
      <c r="H451" s="93" t="s">
        <v>33</v>
      </c>
    </row>
    <row r="452" spans="3:8" ht="12.75" customHeight="1" x14ac:dyDescent="0.2">
      <c r="C452" s="193" t="s">
        <v>143</v>
      </c>
      <c r="D452" s="194"/>
      <c r="E452" s="79" t="s">
        <v>144</v>
      </c>
      <c r="F452" s="79" t="s">
        <v>145</v>
      </c>
      <c r="G452" s="37" t="s">
        <v>146</v>
      </c>
      <c r="H452" s="38" t="s">
        <v>147</v>
      </c>
    </row>
    <row r="453" spans="3:8" ht="25.5" x14ac:dyDescent="0.2">
      <c r="C453" s="39" t="s">
        <v>377</v>
      </c>
      <c r="D453" s="47" t="s">
        <v>376</v>
      </c>
      <c r="E453" s="48" t="s">
        <v>52</v>
      </c>
      <c r="F453" s="49">
        <v>2</v>
      </c>
      <c r="G453" s="43">
        <v>1.18</v>
      </c>
      <c r="H453" s="44">
        <f t="shared" ref="H453:H454" si="25">G453*F453</f>
        <v>2.36</v>
      </c>
    </row>
    <row r="454" spans="3:8" ht="36" x14ac:dyDescent="0.2">
      <c r="C454" s="39" t="s">
        <v>380</v>
      </c>
      <c r="D454" s="47" t="s">
        <v>384</v>
      </c>
      <c r="E454" s="48" t="s">
        <v>33</v>
      </c>
      <c r="F454" s="49">
        <v>1</v>
      </c>
      <c r="G454" s="43">
        <v>20.190000000000001</v>
      </c>
      <c r="H454" s="44">
        <f t="shared" si="25"/>
        <v>20.190000000000001</v>
      </c>
    </row>
    <row r="455" spans="3:8" ht="12.75" customHeight="1" x14ac:dyDescent="0.2">
      <c r="C455" s="195" t="s">
        <v>148</v>
      </c>
      <c r="D455" s="196"/>
      <c r="E455" s="196"/>
      <c r="F455" s="196"/>
      <c r="G455" s="196"/>
      <c r="H455" s="45">
        <f>SUM(H453:H454)</f>
        <v>22.55</v>
      </c>
    </row>
    <row r="456" spans="3:8" x14ac:dyDescent="0.2">
      <c r="C456" s="193" t="s">
        <v>149</v>
      </c>
      <c r="D456" s="194"/>
      <c r="E456" s="79" t="s">
        <v>144</v>
      </c>
      <c r="F456" s="79" t="s">
        <v>145</v>
      </c>
      <c r="G456" s="37" t="s">
        <v>146</v>
      </c>
      <c r="H456" s="38" t="s">
        <v>147</v>
      </c>
    </row>
    <row r="457" spans="3:8" ht="24" x14ac:dyDescent="0.2">
      <c r="C457" s="107" t="s">
        <v>225</v>
      </c>
      <c r="D457" s="47" t="s">
        <v>157</v>
      </c>
      <c r="E457" s="48" t="s">
        <v>152</v>
      </c>
      <c r="F457" s="49">
        <v>0.18</v>
      </c>
      <c r="G457" s="43">
        <v>19.760000000000002</v>
      </c>
      <c r="H457" s="44">
        <f>G457*F457</f>
        <v>3.5568</v>
      </c>
    </row>
    <row r="458" spans="3:8" ht="24" x14ac:dyDescent="0.2">
      <c r="C458" s="107" t="s">
        <v>355</v>
      </c>
      <c r="D458" s="47" t="s">
        <v>175</v>
      </c>
      <c r="E458" s="48" t="s">
        <v>152</v>
      </c>
      <c r="F458" s="49">
        <v>0.2</v>
      </c>
      <c r="G458" s="43">
        <v>15.24</v>
      </c>
      <c r="H458" s="44">
        <f>G458*F458</f>
        <v>3.048</v>
      </c>
    </row>
    <row r="459" spans="3:8" ht="12.75" customHeight="1" x14ac:dyDescent="0.2">
      <c r="C459" s="195" t="s">
        <v>150</v>
      </c>
      <c r="D459" s="196"/>
      <c r="E459" s="196"/>
      <c r="F459" s="196"/>
      <c r="G459" s="196"/>
      <c r="H459" s="45">
        <f>SUM(H457:I458)</f>
        <v>6.6048</v>
      </c>
    </row>
    <row r="460" spans="3:8" ht="13.5" customHeight="1" thickBot="1" x14ac:dyDescent="0.25">
      <c r="C460" s="190" t="s">
        <v>151</v>
      </c>
      <c r="D460" s="191"/>
      <c r="E460" s="191"/>
      <c r="F460" s="191"/>
      <c r="G460" s="191"/>
      <c r="H460" s="94">
        <f>H459+H455</f>
        <v>29.154800000000002</v>
      </c>
    </row>
    <row r="461" spans="3:8" ht="4.5" customHeight="1" thickBot="1" x14ac:dyDescent="0.25">
      <c r="C461" s="53"/>
      <c r="D461" s="54"/>
      <c r="E461" s="54"/>
      <c r="F461" s="54"/>
      <c r="G461" s="54"/>
      <c r="H461" s="55"/>
    </row>
    <row r="462" spans="3:8" x14ac:dyDescent="0.2">
      <c r="C462" s="32" t="str">
        <f>'P. SINTÉTICA'!C59</f>
        <v>5.2</v>
      </c>
      <c r="D462" s="33" t="str">
        <f>'P. SINTÉTICA'!E59</f>
        <v>HIDROSANITÁRIO</v>
      </c>
      <c r="E462" s="33"/>
      <c r="F462" s="33"/>
      <c r="G462" s="34"/>
      <c r="H462" s="97" t="s">
        <v>396</v>
      </c>
    </row>
    <row r="463" spans="3:8" ht="12.75" customHeight="1" x14ac:dyDescent="0.2">
      <c r="C463" s="91" t="s">
        <v>141</v>
      </c>
      <c r="D463" s="192" t="str">
        <f>'P. SINTÉTICA'!E60</f>
        <v>PONTO DE ÁGUA  FRIA EMBUTIDO, C/ MATERIAL PVC RÍGIDO SOLDÁVEL DE 25MM</v>
      </c>
      <c r="E463" s="192"/>
      <c r="F463" s="192"/>
      <c r="G463" s="192"/>
      <c r="H463" s="92" t="s">
        <v>142</v>
      </c>
    </row>
    <row r="464" spans="3:8" x14ac:dyDescent="0.2">
      <c r="C464" s="111" t="str">
        <f>'P. SINTÉTICA'!C60</f>
        <v>5.2.1</v>
      </c>
      <c r="D464" s="192"/>
      <c r="E464" s="192"/>
      <c r="F464" s="192"/>
      <c r="G464" s="192"/>
      <c r="H464" s="93" t="s">
        <v>33</v>
      </c>
    </row>
    <row r="465" spans="3:8" ht="12.75" customHeight="1" x14ac:dyDescent="0.2">
      <c r="C465" s="193" t="s">
        <v>143</v>
      </c>
      <c r="D465" s="194"/>
      <c r="E465" s="79" t="s">
        <v>144</v>
      </c>
      <c r="F465" s="79" t="s">
        <v>145</v>
      </c>
      <c r="G465" s="37" t="s">
        <v>146</v>
      </c>
      <c r="H465" s="38" t="s">
        <v>147</v>
      </c>
    </row>
    <row r="466" spans="3:8" ht="25.5" x14ac:dyDescent="0.2">
      <c r="C466" s="39" t="s">
        <v>391</v>
      </c>
      <c r="D466" s="47" t="s">
        <v>180</v>
      </c>
      <c r="E466" s="48" t="s">
        <v>33</v>
      </c>
      <c r="F466" s="49">
        <v>9.4999999999999998E-3</v>
      </c>
      <c r="G466" s="43">
        <v>44.8</v>
      </c>
      <c r="H466" s="44">
        <f t="shared" ref="H466:H470" si="26">G466*F466</f>
        <v>0.42559999999999998</v>
      </c>
    </row>
    <row r="467" spans="3:8" ht="25.5" x14ac:dyDescent="0.2">
      <c r="C467" s="39" t="s">
        <v>392</v>
      </c>
      <c r="D467" s="47" t="s">
        <v>177</v>
      </c>
      <c r="E467" s="48" t="s">
        <v>33</v>
      </c>
      <c r="F467" s="49">
        <v>0.13500000000000001</v>
      </c>
      <c r="G467" s="43">
        <v>38.909999999999997</v>
      </c>
      <c r="H467" s="44">
        <f t="shared" si="26"/>
        <v>5.2528499999999996</v>
      </c>
    </row>
    <row r="468" spans="3:8" x14ac:dyDescent="0.2">
      <c r="C468" s="39" t="s">
        <v>393</v>
      </c>
      <c r="D468" s="47" t="s">
        <v>181</v>
      </c>
      <c r="E468" s="48" t="s">
        <v>40</v>
      </c>
      <c r="F468" s="49">
        <v>0.25</v>
      </c>
      <c r="G468" s="43">
        <v>10.74</v>
      </c>
      <c r="H468" s="44">
        <f t="shared" si="26"/>
        <v>2.6850000000000001</v>
      </c>
    </row>
    <row r="469" spans="3:8" ht="25.5" x14ac:dyDescent="0.2">
      <c r="C469" s="39" t="s">
        <v>394</v>
      </c>
      <c r="D469" s="47" t="s">
        <v>182</v>
      </c>
      <c r="E469" s="48" t="s">
        <v>33</v>
      </c>
      <c r="F469" s="49">
        <v>1</v>
      </c>
      <c r="G469" s="43">
        <v>0.43</v>
      </c>
      <c r="H469" s="44">
        <f t="shared" si="26"/>
        <v>0.43</v>
      </c>
    </row>
    <row r="470" spans="3:8" ht="25.5" x14ac:dyDescent="0.2">
      <c r="C470" s="39" t="s">
        <v>395</v>
      </c>
      <c r="D470" s="47" t="s">
        <v>183</v>
      </c>
      <c r="E470" s="48" t="s">
        <v>52</v>
      </c>
      <c r="F470" s="49">
        <v>7</v>
      </c>
      <c r="G470" s="43">
        <v>2.78</v>
      </c>
      <c r="H470" s="44">
        <f t="shared" si="26"/>
        <v>19.459999999999997</v>
      </c>
    </row>
    <row r="471" spans="3:8" ht="12.75" customHeight="1" x14ac:dyDescent="0.2">
      <c r="C471" s="195" t="s">
        <v>148</v>
      </c>
      <c r="D471" s="196"/>
      <c r="E471" s="196"/>
      <c r="F471" s="196"/>
      <c r="G471" s="196"/>
      <c r="H471" s="45">
        <f>SUM(H466:H470)</f>
        <v>28.253449999999997</v>
      </c>
    </row>
    <row r="472" spans="3:8" x14ac:dyDescent="0.2">
      <c r="C472" s="193" t="s">
        <v>149</v>
      </c>
      <c r="D472" s="194"/>
      <c r="E472" s="79" t="s">
        <v>144</v>
      </c>
      <c r="F472" s="79" t="s">
        <v>145</v>
      </c>
      <c r="G472" s="37" t="s">
        <v>146</v>
      </c>
      <c r="H472" s="38" t="s">
        <v>147</v>
      </c>
    </row>
    <row r="473" spans="3:8" ht="24" x14ac:dyDescent="0.2">
      <c r="C473" s="107" t="s">
        <v>226</v>
      </c>
      <c r="D473" s="47" t="s">
        <v>158</v>
      </c>
      <c r="E473" s="48" t="s">
        <v>152</v>
      </c>
      <c r="F473" s="49">
        <v>0.4</v>
      </c>
      <c r="G473" s="43">
        <v>19.53</v>
      </c>
      <c r="H473" s="44">
        <f>G473*F473</f>
        <v>7.8120000000000012</v>
      </c>
    </row>
    <row r="474" spans="3:8" ht="24" x14ac:dyDescent="0.2">
      <c r="C474" s="107" t="s">
        <v>215</v>
      </c>
      <c r="D474" s="47" t="s">
        <v>153</v>
      </c>
      <c r="E474" s="48" t="s">
        <v>152</v>
      </c>
      <c r="F474" s="49">
        <v>0.54</v>
      </c>
      <c r="G474" s="43">
        <v>15.85</v>
      </c>
      <c r="H474" s="44">
        <f>G474*F474</f>
        <v>8.5590000000000011</v>
      </c>
    </row>
    <row r="475" spans="3:8" ht="24" x14ac:dyDescent="0.2">
      <c r="C475" s="107" t="s">
        <v>221</v>
      </c>
      <c r="D475" s="74" t="s">
        <v>167</v>
      </c>
      <c r="E475" s="48" t="s">
        <v>152</v>
      </c>
      <c r="F475" s="49">
        <v>0.33</v>
      </c>
      <c r="G475" s="43">
        <v>19.57</v>
      </c>
      <c r="H475" s="44">
        <f>G475*F475</f>
        <v>6.4581000000000008</v>
      </c>
    </row>
    <row r="476" spans="3:8" ht="12.75" customHeight="1" x14ac:dyDescent="0.2">
      <c r="C476" s="195" t="s">
        <v>150</v>
      </c>
      <c r="D476" s="196"/>
      <c r="E476" s="196"/>
      <c r="F476" s="196"/>
      <c r="G476" s="196"/>
      <c r="H476" s="45">
        <f>SUM(H473:I475)</f>
        <v>22.829100000000004</v>
      </c>
    </row>
    <row r="477" spans="3:8" ht="13.5" customHeight="1" thickBot="1" x14ac:dyDescent="0.25">
      <c r="C477" s="190" t="s">
        <v>151</v>
      </c>
      <c r="D477" s="191"/>
      <c r="E477" s="191"/>
      <c r="F477" s="191"/>
      <c r="G477" s="191"/>
      <c r="H477" s="94">
        <f>H476+H471</f>
        <v>51.082549999999998</v>
      </c>
    </row>
    <row r="478" spans="3:8" ht="4.5" customHeight="1" thickBot="1" x14ac:dyDescent="0.25">
      <c r="C478" s="53"/>
      <c r="D478" s="54"/>
      <c r="E478" s="54"/>
      <c r="F478" s="54"/>
      <c r="G478" s="54"/>
      <c r="H478" s="55"/>
    </row>
    <row r="479" spans="3:8" x14ac:dyDescent="0.2">
      <c r="C479" s="32" t="str">
        <f>C462</f>
        <v>5.2</v>
      </c>
      <c r="D479" s="33" t="str">
        <f>D462</f>
        <v>HIDROSANITÁRIO</v>
      </c>
      <c r="E479" s="33"/>
      <c r="F479" s="33"/>
      <c r="G479" s="34"/>
      <c r="H479" s="97" t="s">
        <v>404</v>
      </c>
    </row>
    <row r="480" spans="3:8" ht="12.75" customHeight="1" x14ac:dyDescent="0.2">
      <c r="C480" s="91" t="s">
        <v>141</v>
      </c>
      <c r="D480" s="192" t="str">
        <f>'P. SINTÉTICA'!E61</f>
        <v>PONTO DE ESGOTO COM TUBO DE PVC RÍGIDO SOLDÁVEL DE 50MM</v>
      </c>
      <c r="E480" s="192"/>
      <c r="F480" s="192"/>
      <c r="G480" s="192"/>
      <c r="H480" s="92" t="s">
        <v>142</v>
      </c>
    </row>
    <row r="481" spans="3:8" x14ac:dyDescent="0.2">
      <c r="C481" s="111" t="str">
        <f>'P. SINTÉTICA'!C61</f>
        <v>5.2.2</v>
      </c>
      <c r="D481" s="192"/>
      <c r="E481" s="192"/>
      <c r="F481" s="192"/>
      <c r="G481" s="192"/>
      <c r="H481" s="93" t="s">
        <v>33</v>
      </c>
    </row>
    <row r="482" spans="3:8" ht="12.75" customHeight="1" x14ac:dyDescent="0.2">
      <c r="C482" s="193" t="s">
        <v>143</v>
      </c>
      <c r="D482" s="194"/>
      <c r="E482" s="79" t="s">
        <v>144</v>
      </c>
      <c r="F482" s="79" t="s">
        <v>145</v>
      </c>
      <c r="G482" s="37" t="s">
        <v>146</v>
      </c>
      <c r="H482" s="38" t="s">
        <v>147</v>
      </c>
    </row>
    <row r="483" spans="3:8" ht="25.5" x14ac:dyDescent="0.2">
      <c r="C483" s="39" t="s">
        <v>391</v>
      </c>
      <c r="D483" s="47" t="s">
        <v>180</v>
      </c>
      <c r="E483" s="48" t="s">
        <v>40</v>
      </c>
      <c r="F483" s="49">
        <v>1.4999999999999999E-2</v>
      </c>
      <c r="G483" s="43">
        <v>44.8</v>
      </c>
      <c r="H483" s="44">
        <f t="shared" ref="H483:H490" si="27">G483*F483</f>
        <v>0.67199999999999993</v>
      </c>
    </row>
    <row r="484" spans="3:8" ht="25.5" x14ac:dyDescent="0.2">
      <c r="C484" s="39" t="s">
        <v>392</v>
      </c>
      <c r="D484" s="47" t="s">
        <v>398</v>
      </c>
      <c r="E484" s="48" t="s">
        <v>164</v>
      </c>
      <c r="F484" s="49">
        <v>2.3E-2</v>
      </c>
      <c r="G484" s="43">
        <v>38.909999999999997</v>
      </c>
      <c r="H484" s="44">
        <f t="shared" si="27"/>
        <v>0.89492999999999989</v>
      </c>
    </row>
    <row r="485" spans="3:8" x14ac:dyDescent="0.2">
      <c r="C485" s="39" t="s">
        <v>393</v>
      </c>
      <c r="D485" s="47" t="s">
        <v>181</v>
      </c>
      <c r="E485" s="48" t="s">
        <v>40</v>
      </c>
      <c r="F485" s="49">
        <v>0.06</v>
      </c>
      <c r="G485" s="43"/>
      <c r="H485" s="44">
        <f t="shared" si="27"/>
        <v>0</v>
      </c>
    </row>
    <row r="486" spans="3:8" ht="36" x14ac:dyDescent="0.2">
      <c r="C486" s="39" t="s">
        <v>397</v>
      </c>
      <c r="D486" s="47" t="s">
        <v>176</v>
      </c>
      <c r="E486" s="48" t="s">
        <v>33</v>
      </c>
      <c r="F486" s="49">
        <v>0.06</v>
      </c>
      <c r="G486" s="43">
        <v>16.399999999999999</v>
      </c>
      <c r="H486" s="44">
        <f t="shared" si="27"/>
        <v>0.98399999999999987</v>
      </c>
    </row>
    <row r="487" spans="3:8" ht="25.5" x14ac:dyDescent="0.2">
      <c r="C487" s="39" t="s">
        <v>400</v>
      </c>
      <c r="D487" s="47" t="s">
        <v>399</v>
      </c>
      <c r="E487" s="48" t="s">
        <v>33</v>
      </c>
      <c r="F487" s="49">
        <v>1</v>
      </c>
      <c r="G487" s="43">
        <v>5.03</v>
      </c>
      <c r="H487" s="44">
        <f t="shared" si="27"/>
        <v>5.03</v>
      </c>
    </row>
    <row r="488" spans="3:8" ht="25.5" x14ac:dyDescent="0.2">
      <c r="C488" s="39" t="s">
        <v>401</v>
      </c>
      <c r="D488" s="47" t="s">
        <v>178</v>
      </c>
      <c r="E488" s="48" t="s">
        <v>33</v>
      </c>
      <c r="F488" s="49">
        <v>6</v>
      </c>
      <c r="G488" s="43">
        <v>4.6500000000000004</v>
      </c>
      <c r="H488" s="44">
        <f t="shared" si="27"/>
        <v>27.900000000000002</v>
      </c>
    </row>
    <row r="489" spans="3:8" ht="25.5" x14ac:dyDescent="0.2">
      <c r="C489" s="39" t="s">
        <v>403</v>
      </c>
      <c r="D489" s="47" t="s">
        <v>402</v>
      </c>
      <c r="E489" s="48" t="s">
        <v>33</v>
      </c>
      <c r="F489" s="49">
        <v>2</v>
      </c>
      <c r="G489" s="43">
        <v>2.3199999999999998</v>
      </c>
      <c r="H489" s="44">
        <f t="shared" si="27"/>
        <v>4.6399999999999997</v>
      </c>
    </row>
    <row r="490" spans="3:8" ht="25.5" x14ac:dyDescent="0.2">
      <c r="C490" s="39" t="s">
        <v>395</v>
      </c>
      <c r="D490" s="47" t="s">
        <v>184</v>
      </c>
      <c r="E490" s="48" t="s">
        <v>33</v>
      </c>
      <c r="F490" s="49">
        <v>1</v>
      </c>
      <c r="G490" s="43">
        <v>2.78</v>
      </c>
      <c r="H490" s="44">
        <f t="shared" si="27"/>
        <v>2.78</v>
      </c>
    </row>
    <row r="491" spans="3:8" ht="12.75" customHeight="1" x14ac:dyDescent="0.2">
      <c r="C491" s="195" t="s">
        <v>148</v>
      </c>
      <c r="D491" s="196"/>
      <c r="E491" s="196"/>
      <c r="F491" s="196"/>
      <c r="G491" s="196"/>
      <c r="H491" s="45">
        <f>SUM(H483:H490)</f>
        <v>42.900930000000002</v>
      </c>
    </row>
    <row r="492" spans="3:8" x14ac:dyDescent="0.2">
      <c r="C492" s="193" t="s">
        <v>149</v>
      </c>
      <c r="D492" s="194"/>
      <c r="E492" s="79" t="s">
        <v>144</v>
      </c>
      <c r="F492" s="79" t="s">
        <v>145</v>
      </c>
      <c r="G492" s="37" t="s">
        <v>146</v>
      </c>
      <c r="H492" s="38" t="s">
        <v>147</v>
      </c>
    </row>
    <row r="493" spans="3:8" ht="24" x14ac:dyDescent="0.2">
      <c r="C493" s="107" t="s">
        <v>226</v>
      </c>
      <c r="D493" s="47" t="s">
        <v>158</v>
      </c>
      <c r="E493" s="48" t="s">
        <v>152</v>
      </c>
      <c r="F493" s="49">
        <v>0.3</v>
      </c>
      <c r="G493" s="43">
        <v>19.53</v>
      </c>
      <c r="H493" s="44">
        <f>G493*F493</f>
        <v>5.859</v>
      </c>
    </row>
    <row r="494" spans="3:8" ht="24" x14ac:dyDescent="0.2">
      <c r="C494" s="107" t="s">
        <v>215</v>
      </c>
      <c r="D494" s="47" t="s">
        <v>153</v>
      </c>
      <c r="E494" s="48" t="s">
        <v>152</v>
      </c>
      <c r="F494" s="49">
        <v>0.3</v>
      </c>
      <c r="G494" s="43">
        <v>15.85</v>
      </c>
      <c r="H494" s="44">
        <f>G494*F494</f>
        <v>4.7549999999999999</v>
      </c>
    </row>
    <row r="495" spans="3:8" ht="12.75" customHeight="1" x14ac:dyDescent="0.2">
      <c r="C495" s="195" t="s">
        <v>150</v>
      </c>
      <c r="D495" s="196"/>
      <c r="E495" s="196"/>
      <c r="F495" s="196"/>
      <c r="G495" s="196"/>
      <c r="H495" s="45">
        <f>SUM(H493:I494)</f>
        <v>10.614000000000001</v>
      </c>
    </row>
    <row r="496" spans="3:8" ht="13.5" customHeight="1" thickBot="1" x14ac:dyDescent="0.25">
      <c r="C496" s="190" t="s">
        <v>151</v>
      </c>
      <c r="D496" s="191"/>
      <c r="E496" s="191"/>
      <c r="F496" s="191"/>
      <c r="G496" s="191"/>
      <c r="H496" s="94">
        <f>H495+H491</f>
        <v>53.514930000000007</v>
      </c>
    </row>
    <row r="497" spans="3:8" ht="4.5" customHeight="1" thickBot="1" x14ac:dyDescent="0.25">
      <c r="C497" s="53"/>
      <c r="D497" s="54"/>
      <c r="E497" s="54"/>
      <c r="F497" s="54"/>
      <c r="G497" s="54"/>
      <c r="H497" s="55"/>
    </row>
    <row r="498" spans="3:8" x14ac:dyDescent="0.2">
      <c r="C498" s="32" t="str">
        <f>C479</f>
        <v>5.2</v>
      </c>
      <c r="D498" s="33" t="str">
        <f>D479</f>
        <v>HIDROSANITÁRIO</v>
      </c>
      <c r="E498" s="33"/>
      <c r="F498" s="33"/>
      <c r="G498" s="34"/>
      <c r="H498" s="97" t="s">
        <v>412</v>
      </c>
    </row>
    <row r="499" spans="3:8" ht="12.75" customHeight="1" x14ac:dyDescent="0.2">
      <c r="C499" s="91" t="s">
        <v>141</v>
      </c>
      <c r="D499" s="192" t="str">
        <f>'P. SINTÉTICA'!E62</f>
        <v>TORNEIRA E CUBA DE EMBUTIR DE AÇO INOXIDÁVEL MÉDIA - FORNECIMENTO E INSTALAÇÃO</v>
      </c>
      <c r="E499" s="192"/>
      <c r="F499" s="192"/>
      <c r="G499" s="192"/>
      <c r="H499" s="92" t="s">
        <v>142</v>
      </c>
    </row>
    <row r="500" spans="3:8" x14ac:dyDescent="0.2">
      <c r="C500" s="111" t="str">
        <f>'P. SINTÉTICA'!C62</f>
        <v>5.2.3</v>
      </c>
      <c r="D500" s="192"/>
      <c r="E500" s="192"/>
      <c r="F500" s="192"/>
      <c r="G500" s="192"/>
      <c r="H500" s="93" t="s">
        <v>33</v>
      </c>
    </row>
    <row r="501" spans="3:8" ht="12.75" customHeight="1" x14ac:dyDescent="0.2">
      <c r="C501" s="193" t="s">
        <v>143</v>
      </c>
      <c r="D501" s="194"/>
      <c r="E501" s="79" t="s">
        <v>144</v>
      </c>
      <c r="F501" s="79" t="s">
        <v>145</v>
      </c>
      <c r="G501" s="37" t="s">
        <v>146</v>
      </c>
      <c r="H501" s="38" t="s">
        <v>147</v>
      </c>
    </row>
    <row r="502" spans="3:8" ht="25.5" x14ac:dyDescent="0.2">
      <c r="C502" s="39" t="s">
        <v>406</v>
      </c>
      <c r="D502" s="47" t="s">
        <v>405</v>
      </c>
      <c r="E502" s="48" t="s">
        <v>33</v>
      </c>
      <c r="F502" s="49">
        <v>1</v>
      </c>
      <c r="G502" s="43">
        <v>122.61</v>
      </c>
      <c r="H502" s="44">
        <f t="shared" ref="H502:H505" si="28">G502*F502</f>
        <v>122.61</v>
      </c>
    </row>
    <row r="503" spans="3:8" ht="25.5" x14ac:dyDescent="0.2">
      <c r="C503" s="39" t="s">
        <v>408</v>
      </c>
      <c r="D503" s="47" t="s">
        <v>407</v>
      </c>
      <c r="E503" s="48" t="s">
        <v>40</v>
      </c>
      <c r="F503" s="49">
        <v>0.2974</v>
      </c>
      <c r="G503" s="43">
        <v>31.8</v>
      </c>
      <c r="H503" s="44">
        <f t="shared" si="28"/>
        <v>9.4573199999999993</v>
      </c>
    </row>
    <row r="504" spans="3:8" ht="25.5" x14ac:dyDescent="0.2">
      <c r="C504" s="39" t="s">
        <v>420</v>
      </c>
      <c r="D504" s="47" t="s">
        <v>419</v>
      </c>
      <c r="E504" s="48" t="s">
        <v>33</v>
      </c>
      <c r="F504" s="49">
        <v>1</v>
      </c>
      <c r="G504" s="43">
        <v>93.69</v>
      </c>
      <c r="H504" s="44">
        <f t="shared" si="28"/>
        <v>93.69</v>
      </c>
    </row>
    <row r="505" spans="3:8" ht="25.5" x14ac:dyDescent="0.2">
      <c r="C505" s="39" t="s">
        <v>411</v>
      </c>
      <c r="D505" s="47" t="s">
        <v>410</v>
      </c>
      <c r="E505" s="48" t="s">
        <v>33</v>
      </c>
      <c r="F505" s="49">
        <v>1</v>
      </c>
      <c r="G505" s="43">
        <v>10.82</v>
      </c>
      <c r="H505" s="44">
        <f t="shared" si="28"/>
        <v>10.82</v>
      </c>
    </row>
    <row r="506" spans="3:8" ht="12.75" customHeight="1" x14ac:dyDescent="0.2">
      <c r="C506" s="195" t="s">
        <v>148</v>
      </c>
      <c r="D506" s="196"/>
      <c r="E506" s="196"/>
      <c r="F506" s="196"/>
      <c r="G506" s="196"/>
      <c r="H506" s="45">
        <f>SUM(H502:H505)</f>
        <v>236.57731999999999</v>
      </c>
    </row>
    <row r="507" spans="3:8" x14ac:dyDescent="0.2">
      <c r="C507" s="193" t="s">
        <v>149</v>
      </c>
      <c r="D507" s="194"/>
      <c r="E507" s="79" t="s">
        <v>144</v>
      </c>
      <c r="F507" s="79" t="s">
        <v>145</v>
      </c>
      <c r="G507" s="37" t="s">
        <v>146</v>
      </c>
      <c r="H507" s="38" t="s">
        <v>147</v>
      </c>
    </row>
    <row r="508" spans="3:8" ht="24" x14ac:dyDescent="0.2">
      <c r="C508" s="107" t="s">
        <v>409</v>
      </c>
      <c r="D508" s="47" t="s">
        <v>190</v>
      </c>
      <c r="E508" s="48" t="s">
        <v>152</v>
      </c>
      <c r="F508" s="49">
        <v>0.24</v>
      </c>
      <c r="G508" s="43">
        <v>21.23</v>
      </c>
      <c r="H508" s="44">
        <f>G508*F508</f>
        <v>5.0952000000000002</v>
      </c>
    </row>
    <row r="509" spans="3:8" ht="24" x14ac:dyDescent="0.2">
      <c r="C509" s="107" t="s">
        <v>215</v>
      </c>
      <c r="D509" s="47" t="s">
        <v>153</v>
      </c>
      <c r="E509" s="48" t="s">
        <v>152</v>
      </c>
      <c r="F509" s="49">
        <v>0.1</v>
      </c>
      <c r="G509" s="43">
        <v>15.85</v>
      </c>
      <c r="H509" s="44">
        <f>G509*F509</f>
        <v>1.585</v>
      </c>
    </row>
    <row r="510" spans="3:8" ht="12.75" customHeight="1" x14ac:dyDescent="0.2">
      <c r="C510" s="195" t="s">
        <v>150</v>
      </c>
      <c r="D510" s="196"/>
      <c r="E510" s="196"/>
      <c r="F510" s="196"/>
      <c r="G510" s="196"/>
      <c r="H510" s="45">
        <f>SUM(H508:I509)</f>
        <v>6.6802000000000001</v>
      </c>
    </row>
    <row r="511" spans="3:8" ht="13.5" customHeight="1" thickBot="1" x14ac:dyDescent="0.25">
      <c r="C511" s="190" t="s">
        <v>151</v>
      </c>
      <c r="D511" s="191"/>
      <c r="E511" s="191"/>
      <c r="F511" s="191"/>
      <c r="G511" s="191"/>
      <c r="H511" s="94">
        <f>H510+H506</f>
        <v>243.25752</v>
      </c>
    </row>
    <row r="512" spans="3:8" ht="4.5" customHeight="1" thickBot="1" x14ac:dyDescent="0.25">
      <c r="C512" s="53"/>
      <c r="D512" s="54"/>
      <c r="E512" s="54"/>
      <c r="F512" s="54"/>
      <c r="G512" s="54"/>
      <c r="H512" s="55"/>
    </row>
    <row r="513" spans="3:8" x14ac:dyDescent="0.2">
      <c r="C513" s="32" t="str">
        <f>C498</f>
        <v>5.2</v>
      </c>
      <c r="D513" s="33" t="str">
        <f>D498</f>
        <v>HIDROSANITÁRIO</v>
      </c>
      <c r="E513" s="33"/>
      <c r="F513" s="33"/>
      <c r="G513" s="34"/>
      <c r="H513" s="97" t="s">
        <v>103</v>
      </c>
    </row>
    <row r="514" spans="3:8" ht="12.75" customHeight="1" x14ac:dyDescent="0.2">
      <c r="C514" s="91" t="s">
        <v>141</v>
      </c>
      <c r="D514" s="192" t="str">
        <f>'P. SINTÉTICA'!E63</f>
        <v>TORNEIRA E CUBA DE EMBUTIR LOUÇA - FORNECIMENTO E INSTALAÇÃO</v>
      </c>
      <c r="E514" s="192"/>
      <c r="F514" s="192"/>
      <c r="G514" s="192"/>
      <c r="H514" s="92" t="s">
        <v>142</v>
      </c>
    </row>
    <row r="515" spans="3:8" x14ac:dyDescent="0.2">
      <c r="C515" s="111" t="str">
        <f>'P. SINTÉTICA'!C63</f>
        <v>5.2.4</v>
      </c>
      <c r="D515" s="192"/>
      <c r="E515" s="192"/>
      <c r="F515" s="192"/>
      <c r="G515" s="192"/>
      <c r="H515" s="93" t="s">
        <v>33</v>
      </c>
    </row>
    <row r="516" spans="3:8" ht="12.75" customHeight="1" x14ac:dyDescent="0.2">
      <c r="C516" s="193" t="s">
        <v>143</v>
      </c>
      <c r="D516" s="194"/>
      <c r="E516" s="79" t="s">
        <v>144</v>
      </c>
      <c r="F516" s="79" t="s">
        <v>145</v>
      </c>
      <c r="G516" s="37" t="s">
        <v>146</v>
      </c>
      <c r="H516" s="38" t="s">
        <v>147</v>
      </c>
    </row>
    <row r="517" spans="3:8" ht="25.5" x14ac:dyDescent="0.2">
      <c r="C517" s="39" t="s">
        <v>413</v>
      </c>
      <c r="D517" s="47" t="s">
        <v>414</v>
      </c>
      <c r="E517" s="48" t="s">
        <v>33</v>
      </c>
      <c r="F517" s="49">
        <v>1</v>
      </c>
      <c r="G517" s="43">
        <v>69.92</v>
      </c>
      <c r="H517" s="44">
        <f t="shared" ref="H517:H520" si="29">G517*F517</f>
        <v>69.92</v>
      </c>
    </row>
    <row r="518" spans="3:8" ht="25.5" x14ac:dyDescent="0.2">
      <c r="C518" s="39" t="s">
        <v>408</v>
      </c>
      <c r="D518" s="47" t="s">
        <v>407</v>
      </c>
      <c r="E518" s="48" t="s">
        <v>40</v>
      </c>
      <c r="F518" s="49">
        <v>0.2974</v>
      </c>
      <c r="G518" s="43">
        <v>31.8</v>
      </c>
      <c r="H518" s="44">
        <f t="shared" si="29"/>
        <v>9.4573199999999993</v>
      </c>
    </row>
    <row r="519" spans="3:8" ht="25.5" x14ac:dyDescent="0.2">
      <c r="C519" s="39" t="s">
        <v>418</v>
      </c>
      <c r="D519" s="47" t="s">
        <v>417</v>
      </c>
      <c r="E519" s="48" t="s">
        <v>33</v>
      </c>
      <c r="F519" s="49">
        <v>1</v>
      </c>
      <c r="G519" s="43">
        <v>162.51</v>
      </c>
      <c r="H519" s="44">
        <f>G519*F519</f>
        <v>162.51</v>
      </c>
    </row>
    <row r="520" spans="3:8" ht="25.5" x14ac:dyDescent="0.2">
      <c r="C520" s="39" t="s">
        <v>411</v>
      </c>
      <c r="D520" s="47" t="s">
        <v>410</v>
      </c>
      <c r="E520" s="48" t="s">
        <v>33</v>
      </c>
      <c r="F520" s="49">
        <v>1</v>
      </c>
      <c r="G520" s="43">
        <v>10.82</v>
      </c>
      <c r="H520" s="44">
        <f t="shared" si="29"/>
        <v>10.82</v>
      </c>
    </row>
    <row r="521" spans="3:8" ht="12.75" customHeight="1" x14ac:dyDescent="0.2">
      <c r="C521" s="195" t="s">
        <v>148</v>
      </c>
      <c r="D521" s="196"/>
      <c r="E521" s="196"/>
      <c r="F521" s="196"/>
      <c r="G521" s="196"/>
      <c r="H521" s="45">
        <f>SUM(H517:H520)</f>
        <v>252.70731999999998</v>
      </c>
    </row>
    <row r="522" spans="3:8" x14ac:dyDescent="0.2">
      <c r="C522" s="193" t="s">
        <v>149</v>
      </c>
      <c r="D522" s="194"/>
      <c r="E522" s="79" t="s">
        <v>144</v>
      </c>
      <c r="F522" s="79" t="s">
        <v>145</v>
      </c>
      <c r="G522" s="37" t="s">
        <v>146</v>
      </c>
      <c r="H522" s="38" t="s">
        <v>147</v>
      </c>
    </row>
    <row r="523" spans="3:8" ht="24" x14ac:dyDescent="0.2">
      <c r="C523" s="107" t="s">
        <v>409</v>
      </c>
      <c r="D523" s="47" t="s">
        <v>190</v>
      </c>
      <c r="E523" s="48" t="s">
        <v>152</v>
      </c>
      <c r="F523" s="49">
        <v>0.3</v>
      </c>
      <c r="G523" s="43">
        <v>21.23</v>
      </c>
      <c r="H523" s="44">
        <f>G523*F523</f>
        <v>6.3689999999999998</v>
      </c>
    </row>
    <row r="524" spans="3:8" ht="24" x14ac:dyDescent="0.2">
      <c r="C524" s="107" t="s">
        <v>215</v>
      </c>
      <c r="D524" s="47" t="s">
        <v>153</v>
      </c>
      <c r="E524" s="48" t="s">
        <v>152</v>
      </c>
      <c r="F524" s="49">
        <v>0.15</v>
      </c>
      <c r="G524" s="43">
        <v>15.85</v>
      </c>
      <c r="H524" s="44">
        <f>G524*F524</f>
        <v>2.3774999999999999</v>
      </c>
    </row>
    <row r="525" spans="3:8" ht="12.75" customHeight="1" x14ac:dyDescent="0.2">
      <c r="C525" s="195" t="s">
        <v>150</v>
      </c>
      <c r="D525" s="196"/>
      <c r="E525" s="196"/>
      <c r="F525" s="196"/>
      <c r="G525" s="196"/>
      <c r="H525" s="45">
        <f>SUM(H523:I524)</f>
        <v>8.7464999999999993</v>
      </c>
    </row>
    <row r="526" spans="3:8" ht="13.5" customHeight="1" thickBot="1" x14ac:dyDescent="0.25">
      <c r="C526" s="190" t="s">
        <v>151</v>
      </c>
      <c r="D526" s="191"/>
      <c r="E526" s="191"/>
      <c r="F526" s="191"/>
      <c r="G526" s="191"/>
      <c r="H526" s="94">
        <f>H525+H521</f>
        <v>261.45382000000001</v>
      </c>
    </row>
    <row r="527" spans="3:8" ht="4.5" customHeight="1" thickBot="1" x14ac:dyDescent="0.25">
      <c r="C527" s="53"/>
      <c r="D527" s="54"/>
      <c r="E527" s="54"/>
      <c r="F527" s="54"/>
      <c r="G527" s="54"/>
      <c r="H527" s="55"/>
    </row>
    <row r="528" spans="3:8" x14ac:dyDescent="0.2">
      <c r="C528" s="32" t="str">
        <f>C513</f>
        <v>5.2</v>
      </c>
      <c r="D528" s="33" t="str">
        <f>D513</f>
        <v>HIDROSANITÁRIO</v>
      </c>
      <c r="E528" s="33"/>
      <c r="F528" s="33"/>
      <c r="G528" s="34"/>
      <c r="H528" s="97" t="s">
        <v>101</v>
      </c>
    </row>
    <row r="529" spans="3:8" ht="12.75" customHeight="1" x14ac:dyDescent="0.2">
      <c r="C529" s="91" t="s">
        <v>141</v>
      </c>
      <c r="D529" s="192" t="str">
        <f>'P. SINTÉTICA'!E64</f>
        <v>TANQUE DE LOUÇA BRANCA SUSPENSO, 18L OU EQUIVALENTE, INCLUSO SIFÃO TIPO GARRAFA EM PVC, VÁLVULA PLÁSTICA E TORNEIRA DE METAL CROMADO PADRÃO POPULAR - FORNECIMENTO E INSTALAÇÃO</v>
      </c>
      <c r="E529" s="192"/>
      <c r="F529" s="192"/>
      <c r="G529" s="192"/>
      <c r="H529" s="92" t="s">
        <v>142</v>
      </c>
    </row>
    <row r="530" spans="3:8" x14ac:dyDescent="0.2">
      <c r="C530" s="111" t="str">
        <f>'P. SINTÉTICA'!C64</f>
        <v>5.2.5</v>
      </c>
      <c r="D530" s="192"/>
      <c r="E530" s="192"/>
      <c r="F530" s="192"/>
      <c r="G530" s="192"/>
      <c r="H530" s="93" t="s">
        <v>33</v>
      </c>
    </row>
    <row r="531" spans="3:8" ht="12.75" customHeight="1" x14ac:dyDescent="0.2">
      <c r="C531" s="193" t="s">
        <v>143</v>
      </c>
      <c r="D531" s="194"/>
      <c r="E531" s="79" t="s">
        <v>144</v>
      </c>
      <c r="F531" s="79" t="s">
        <v>145</v>
      </c>
      <c r="G531" s="37" t="s">
        <v>146</v>
      </c>
      <c r="H531" s="38" t="s">
        <v>147</v>
      </c>
    </row>
    <row r="532" spans="3:8" ht="25.5" x14ac:dyDescent="0.2">
      <c r="C532" s="39" t="s">
        <v>425</v>
      </c>
      <c r="D532" s="47" t="s">
        <v>422</v>
      </c>
      <c r="E532" s="48" t="s">
        <v>33</v>
      </c>
      <c r="F532" s="49">
        <v>1</v>
      </c>
      <c r="G532" s="43">
        <v>350.49</v>
      </c>
      <c r="H532" s="44">
        <f t="shared" ref="H532:H533" si="30">G532*F532</f>
        <v>350.49</v>
      </c>
    </row>
    <row r="533" spans="3:8" ht="36" x14ac:dyDescent="0.2">
      <c r="C533" s="39" t="s">
        <v>426</v>
      </c>
      <c r="D533" s="47" t="s">
        <v>423</v>
      </c>
      <c r="E533" s="48" t="s">
        <v>33</v>
      </c>
      <c r="F533" s="49">
        <v>1</v>
      </c>
      <c r="G533" s="43">
        <v>5.35</v>
      </c>
      <c r="H533" s="44">
        <f t="shared" si="30"/>
        <v>5.35</v>
      </c>
    </row>
    <row r="534" spans="3:8" ht="25.5" x14ac:dyDescent="0.2">
      <c r="C534" s="39" t="s">
        <v>427</v>
      </c>
      <c r="D534" s="47" t="s">
        <v>424</v>
      </c>
      <c r="E534" s="48" t="s">
        <v>33</v>
      </c>
      <c r="F534" s="49">
        <v>1</v>
      </c>
      <c r="G534" s="43">
        <v>14.92</v>
      </c>
      <c r="H534" s="44">
        <f>G534*F534</f>
        <v>14.92</v>
      </c>
    </row>
    <row r="535" spans="3:8" ht="25.5" x14ac:dyDescent="0.2">
      <c r="C535" s="39" t="s">
        <v>428</v>
      </c>
      <c r="D535" s="47" t="s">
        <v>429</v>
      </c>
      <c r="E535" s="48" t="s">
        <v>33</v>
      </c>
      <c r="F535" s="49">
        <v>1</v>
      </c>
      <c r="G535" s="43">
        <v>19.16</v>
      </c>
      <c r="H535" s="44">
        <f t="shared" ref="H535" si="31">G535*F535</f>
        <v>19.16</v>
      </c>
    </row>
    <row r="536" spans="3:8" ht="12.75" customHeight="1" x14ac:dyDescent="0.2">
      <c r="C536" s="195" t="s">
        <v>148</v>
      </c>
      <c r="D536" s="196"/>
      <c r="E536" s="196"/>
      <c r="F536" s="196"/>
      <c r="G536" s="196"/>
      <c r="H536" s="45">
        <f>SUM(H532:H535)</f>
        <v>389.92000000000007</v>
      </c>
    </row>
    <row r="537" spans="3:8" x14ac:dyDescent="0.2">
      <c r="C537" s="193" t="s">
        <v>149</v>
      </c>
      <c r="D537" s="194"/>
      <c r="E537" s="79" t="s">
        <v>144</v>
      </c>
      <c r="F537" s="79" t="s">
        <v>145</v>
      </c>
      <c r="G537" s="37" t="s">
        <v>146</v>
      </c>
      <c r="H537" s="38" t="s">
        <v>147</v>
      </c>
    </row>
    <row r="538" spans="3:8" x14ac:dyDescent="0.2">
      <c r="C538" s="107"/>
      <c r="D538" s="47"/>
      <c r="E538" s="48"/>
      <c r="F538" s="49"/>
      <c r="G538" s="43"/>
      <c r="H538" s="44">
        <f>G538*F538</f>
        <v>0</v>
      </c>
    </row>
    <row r="539" spans="3:8" ht="12.75" customHeight="1" x14ac:dyDescent="0.2">
      <c r="C539" s="195" t="s">
        <v>150</v>
      </c>
      <c r="D539" s="196"/>
      <c r="E539" s="196"/>
      <c r="F539" s="196"/>
      <c r="G539" s="196"/>
      <c r="H539" s="45">
        <f>SUM(H538:I538)</f>
        <v>0</v>
      </c>
    </row>
    <row r="540" spans="3:8" ht="13.5" customHeight="1" thickBot="1" x14ac:dyDescent="0.25">
      <c r="C540" s="190" t="s">
        <v>151</v>
      </c>
      <c r="D540" s="191"/>
      <c r="E540" s="191"/>
      <c r="F540" s="191"/>
      <c r="G540" s="191"/>
      <c r="H540" s="94">
        <f>H539+H536</f>
        <v>389.92000000000007</v>
      </c>
    </row>
    <row r="541" spans="3:8" ht="5.0999999999999996" customHeight="1" thickBot="1" x14ac:dyDescent="0.25">
      <c r="C541" s="53"/>
      <c r="D541" s="54"/>
      <c r="E541" s="54"/>
      <c r="F541" s="54"/>
      <c r="G541" s="54"/>
      <c r="H541" s="55"/>
    </row>
    <row r="542" spans="3:8" x14ac:dyDescent="0.2">
      <c r="C542" s="32">
        <f>'P. SINTÉTICA'!C65</f>
        <v>6</v>
      </c>
      <c r="D542" s="33" t="str">
        <f>'P. SINTÉTICA'!E65</f>
        <v>REVESTIMENTOS</v>
      </c>
      <c r="E542" s="33"/>
      <c r="F542" s="33"/>
      <c r="G542" s="34"/>
      <c r="H542" s="35"/>
    </row>
    <row r="543" spans="3:8" ht="12.75" customHeight="1" x14ac:dyDescent="0.2">
      <c r="C543" s="32" t="str">
        <f>'P. SINTÉTICA'!C66</f>
        <v>6.1</v>
      </c>
      <c r="D543" s="64" t="str">
        <f>'P. SINTÉTICA'!E66</f>
        <v>PAREDES INTERNAS</v>
      </c>
      <c r="E543" s="64"/>
      <c r="F543" s="33"/>
      <c r="G543" s="34"/>
      <c r="H543" s="97" t="s">
        <v>105</v>
      </c>
    </row>
    <row r="544" spans="3:8" ht="12.75" customHeight="1" x14ac:dyDescent="0.2">
      <c r="C544" s="91" t="s">
        <v>141</v>
      </c>
      <c r="D544" s="192" t="str">
        <f>'P. SINTÉTICA'!E67</f>
        <v>CHAPISCO APLICADO EM ALVENARIAS E ESTRUTURAS DE CONCRETO INTERNAS, COM COLHER DE PEDREIRO. ARGAMASSA TRAÇO 1:3 COM PREPARO MANUAL</v>
      </c>
      <c r="E544" s="192"/>
      <c r="F544" s="192"/>
      <c r="G544" s="192"/>
      <c r="H544" s="92" t="s">
        <v>142</v>
      </c>
    </row>
    <row r="545" spans="3:8" ht="15.75" customHeight="1" x14ac:dyDescent="0.2">
      <c r="C545" s="111" t="str">
        <f>'P. SINTÉTICA'!C67</f>
        <v>6.1.1</v>
      </c>
      <c r="D545" s="192"/>
      <c r="E545" s="192"/>
      <c r="F545" s="192"/>
      <c r="G545" s="192"/>
      <c r="H545" s="93" t="s">
        <v>16</v>
      </c>
    </row>
    <row r="546" spans="3:8" ht="12.75" customHeight="1" x14ac:dyDescent="0.2">
      <c r="C546" s="193" t="s">
        <v>143</v>
      </c>
      <c r="D546" s="194"/>
      <c r="E546" s="60" t="s">
        <v>144</v>
      </c>
      <c r="F546" s="60" t="s">
        <v>145</v>
      </c>
      <c r="G546" s="37" t="s">
        <v>146</v>
      </c>
      <c r="H546" s="38" t="s">
        <v>147</v>
      </c>
    </row>
    <row r="547" spans="3:8" ht="25.5" x14ac:dyDescent="0.2">
      <c r="C547" s="39" t="s">
        <v>432</v>
      </c>
      <c r="D547" s="47" t="s">
        <v>431</v>
      </c>
      <c r="E547" s="48" t="s">
        <v>18</v>
      </c>
      <c r="F547" s="49">
        <v>1.5E-3</v>
      </c>
      <c r="G547" s="43">
        <v>2550.12</v>
      </c>
      <c r="H547" s="44">
        <f t="shared" ref="H547" si="32">G547*F547</f>
        <v>3.82518</v>
      </c>
    </row>
    <row r="548" spans="3:8" ht="12.75" customHeight="1" x14ac:dyDescent="0.2">
      <c r="C548" s="195" t="s">
        <v>148</v>
      </c>
      <c r="D548" s="196"/>
      <c r="E548" s="196"/>
      <c r="F548" s="196"/>
      <c r="G548" s="196"/>
      <c r="H548" s="45">
        <f>SUM(H547:H547)</f>
        <v>3.82518</v>
      </c>
    </row>
    <row r="549" spans="3:8" x14ac:dyDescent="0.2">
      <c r="C549" s="193" t="s">
        <v>149</v>
      </c>
      <c r="D549" s="194"/>
      <c r="E549" s="60" t="s">
        <v>144</v>
      </c>
      <c r="F549" s="60" t="s">
        <v>145</v>
      </c>
      <c r="G549" s="37" t="s">
        <v>146</v>
      </c>
      <c r="H549" s="38" t="s">
        <v>147</v>
      </c>
    </row>
    <row r="550" spans="3:8" ht="24" x14ac:dyDescent="0.2">
      <c r="C550" s="107" t="s">
        <v>221</v>
      </c>
      <c r="D550" s="74" t="s">
        <v>167</v>
      </c>
      <c r="E550" s="108" t="s">
        <v>152</v>
      </c>
      <c r="F550" s="109">
        <v>3.7999999999999999E-2</v>
      </c>
      <c r="G550" s="103">
        <v>19.57</v>
      </c>
      <c r="H550" s="44">
        <f t="shared" ref="H550:H551" si="33">G550*F550</f>
        <v>0.74365999999999999</v>
      </c>
    </row>
    <row r="551" spans="3:8" ht="24" x14ac:dyDescent="0.2">
      <c r="C551" s="107" t="s">
        <v>215</v>
      </c>
      <c r="D551" s="47" t="s">
        <v>153</v>
      </c>
      <c r="E551" s="48" t="s">
        <v>152</v>
      </c>
      <c r="F551" s="49">
        <v>3.8E-3</v>
      </c>
      <c r="G551" s="43">
        <v>15.85</v>
      </c>
      <c r="H551" s="44">
        <f t="shared" si="33"/>
        <v>6.0229999999999999E-2</v>
      </c>
    </row>
    <row r="552" spans="3:8" ht="12.75" customHeight="1" x14ac:dyDescent="0.2">
      <c r="C552" s="195" t="s">
        <v>150</v>
      </c>
      <c r="D552" s="196"/>
      <c r="E552" s="196"/>
      <c r="F552" s="196"/>
      <c r="G552" s="196"/>
      <c r="H552" s="45">
        <f>SUM(H550:H551)</f>
        <v>0.80388999999999999</v>
      </c>
    </row>
    <row r="553" spans="3:8" ht="13.5" customHeight="1" thickBot="1" x14ac:dyDescent="0.25">
      <c r="C553" s="190" t="s">
        <v>151</v>
      </c>
      <c r="D553" s="191"/>
      <c r="E553" s="191"/>
      <c r="F553" s="191"/>
      <c r="G553" s="191"/>
      <c r="H553" s="94">
        <f>H552+H548</f>
        <v>4.6290700000000005</v>
      </c>
    </row>
    <row r="554" spans="3:8" ht="4.5" customHeight="1" thickBot="1" x14ac:dyDescent="0.25">
      <c r="C554" s="53"/>
      <c r="D554" s="54"/>
      <c r="E554" s="54"/>
      <c r="F554" s="54"/>
      <c r="G554" s="54"/>
      <c r="H554" s="55"/>
    </row>
    <row r="555" spans="3:8" ht="12.75" customHeight="1" x14ac:dyDescent="0.2">
      <c r="C555" s="32" t="s">
        <v>56</v>
      </c>
      <c r="D555" s="64" t="str">
        <f>D543</f>
        <v>PAREDES INTERNAS</v>
      </c>
      <c r="E555" s="64"/>
      <c r="F555" s="33"/>
      <c r="G555" s="34"/>
      <c r="H555" s="97" t="s">
        <v>106</v>
      </c>
    </row>
    <row r="556" spans="3:8" ht="12.75" customHeight="1" x14ac:dyDescent="0.2">
      <c r="C556" s="91" t="s">
        <v>141</v>
      </c>
      <c r="D556" s="192" t="str">
        <f>'P. SINTÉTICA'!E68</f>
        <v>EMBOÇO, PARA RECEBIMENTO DE CERÂMICA, EM ARGAMASSA TRAÇO 1:2:8, PREPARO MANUAL, APLICADO MANUALMENTE EM FACES INTERNAS DE PAREDES, PARA AMBIENTE COM ÁREA MENOR QUE 5M2, ESPESSURA DE 20MM, COM EXECUÇÃO DE TALISCAS</v>
      </c>
      <c r="E556" s="192"/>
      <c r="F556" s="192"/>
      <c r="G556" s="192"/>
      <c r="H556" s="92" t="s">
        <v>142</v>
      </c>
    </row>
    <row r="557" spans="3:8" ht="29.25" customHeight="1" x14ac:dyDescent="0.2">
      <c r="C557" s="111" t="str">
        <f>'P. SINTÉTICA'!C68</f>
        <v>6.1.2</v>
      </c>
      <c r="D557" s="192"/>
      <c r="E557" s="192"/>
      <c r="F557" s="192"/>
      <c r="G557" s="192"/>
      <c r="H557" s="93" t="s">
        <v>16</v>
      </c>
    </row>
    <row r="558" spans="3:8" ht="12.75" customHeight="1" x14ac:dyDescent="0.2">
      <c r="C558" s="193" t="s">
        <v>143</v>
      </c>
      <c r="D558" s="194"/>
      <c r="E558" s="60" t="s">
        <v>144</v>
      </c>
      <c r="F558" s="60" t="s">
        <v>145</v>
      </c>
      <c r="G558" s="37" t="s">
        <v>146</v>
      </c>
      <c r="H558" s="38" t="s">
        <v>147</v>
      </c>
    </row>
    <row r="559" spans="3:8" ht="36" x14ac:dyDescent="0.2">
      <c r="C559" s="39" t="s">
        <v>435</v>
      </c>
      <c r="D559" s="47" t="s">
        <v>434</v>
      </c>
      <c r="E559" s="48" t="s">
        <v>18</v>
      </c>
      <c r="F559" s="49">
        <v>3.7600000000000001E-2</v>
      </c>
      <c r="G559" s="43">
        <v>478.52</v>
      </c>
      <c r="H559" s="44">
        <f t="shared" ref="H559" si="34">G559*F559</f>
        <v>17.992352</v>
      </c>
    </row>
    <row r="560" spans="3:8" ht="12.75" customHeight="1" x14ac:dyDescent="0.2">
      <c r="C560" s="195" t="s">
        <v>148</v>
      </c>
      <c r="D560" s="196"/>
      <c r="E560" s="196"/>
      <c r="F560" s="196"/>
      <c r="G560" s="196"/>
      <c r="H560" s="45">
        <f>SUM(H559:H559)</f>
        <v>17.992352</v>
      </c>
    </row>
    <row r="561" spans="3:8" x14ac:dyDescent="0.2">
      <c r="C561" s="193" t="s">
        <v>149</v>
      </c>
      <c r="D561" s="194"/>
      <c r="E561" s="60" t="s">
        <v>144</v>
      </c>
      <c r="F561" s="60" t="s">
        <v>145</v>
      </c>
      <c r="G561" s="37" t="s">
        <v>146</v>
      </c>
      <c r="H561" s="38" t="s">
        <v>147</v>
      </c>
    </row>
    <row r="562" spans="3:8" ht="24" x14ac:dyDescent="0.2">
      <c r="C562" s="107" t="s">
        <v>221</v>
      </c>
      <c r="D562" s="47" t="s">
        <v>167</v>
      </c>
      <c r="E562" s="48" t="s">
        <v>152</v>
      </c>
      <c r="F562" s="49">
        <v>0.57999999999999996</v>
      </c>
      <c r="G562" s="103">
        <v>19.57</v>
      </c>
      <c r="H562" s="44">
        <f t="shared" ref="H562:H563" si="35">G562*F562</f>
        <v>11.3506</v>
      </c>
    </row>
    <row r="563" spans="3:8" ht="24" x14ac:dyDescent="0.2">
      <c r="C563" s="107" t="s">
        <v>215</v>
      </c>
      <c r="D563" s="47" t="s">
        <v>153</v>
      </c>
      <c r="E563" s="48" t="s">
        <v>152</v>
      </c>
      <c r="F563" s="49">
        <v>0.21099999999999999</v>
      </c>
      <c r="G563" s="43">
        <v>15.85</v>
      </c>
      <c r="H563" s="44">
        <f t="shared" si="35"/>
        <v>3.3443499999999999</v>
      </c>
    </row>
    <row r="564" spans="3:8" ht="12.75" customHeight="1" x14ac:dyDescent="0.2">
      <c r="C564" s="195" t="s">
        <v>150</v>
      </c>
      <c r="D564" s="196"/>
      <c r="E564" s="196"/>
      <c r="F564" s="196"/>
      <c r="G564" s="196"/>
      <c r="H564" s="45">
        <f>SUM(H562:H563)</f>
        <v>14.69495</v>
      </c>
    </row>
    <row r="565" spans="3:8" ht="13.5" customHeight="1" thickBot="1" x14ac:dyDescent="0.25">
      <c r="C565" s="190" t="s">
        <v>151</v>
      </c>
      <c r="D565" s="191"/>
      <c r="E565" s="191"/>
      <c r="F565" s="191"/>
      <c r="G565" s="191"/>
      <c r="H565" s="94">
        <f>H564+H560</f>
        <v>32.687302000000003</v>
      </c>
    </row>
    <row r="566" spans="3:8" ht="4.5" customHeight="1" thickBot="1" x14ac:dyDescent="0.25">
      <c r="C566" s="53"/>
      <c r="D566" s="54"/>
      <c r="E566" s="54"/>
      <c r="F566" s="54"/>
      <c r="G566" s="54"/>
      <c r="H566" s="55"/>
    </row>
    <row r="567" spans="3:8" ht="12.75" customHeight="1" x14ac:dyDescent="0.2">
      <c r="C567" s="32" t="str">
        <f>C555</f>
        <v>6.1</v>
      </c>
      <c r="D567" s="64" t="s">
        <v>110</v>
      </c>
      <c r="E567" s="64"/>
      <c r="F567" s="33"/>
      <c r="G567" s="34"/>
      <c r="H567" s="97" t="s">
        <v>131</v>
      </c>
    </row>
    <row r="568" spans="3:8" ht="12.75" customHeight="1" x14ac:dyDescent="0.2">
      <c r="C568" s="91" t="s">
        <v>141</v>
      </c>
      <c r="D568" s="192" t="str">
        <f>'P. SINTÉTICA'!E69</f>
        <v>MASSA ÚNICA, PARA RECEBIMENTO DE PINTURA, EM ARGAMASSA TRAÇO 1:2:8, PREPARO MANUAL, APLICADA MANUALMENTE EM FACES INTERNAS DE PAREDES, ESPESSURA DE 20MM, COM EXECUÇÃO DE TALISCAS</v>
      </c>
      <c r="E568" s="192"/>
      <c r="F568" s="192"/>
      <c r="G568" s="192"/>
      <c r="H568" s="92" t="s">
        <v>142</v>
      </c>
    </row>
    <row r="569" spans="3:8" ht="32.25" customHeight="1" x14ac:dyDescent="0.2">
      <c r="C569" s="111" t="str">
        <f>'P. SINTÉTICA'!C69</f>
        <v>6.1.3</v>
      </c>
      <c r="D569" s="192"/>
      <c r="E569" s="192"/>
      <c r="F569" s="192"/>
      <c r="G569" s="192"/>
      <c r="H569" s="93" t="s">
        <v>16</v>
      </c>
    </row>
    <row r="570" spans="3:8" ht="12.75" customHeight="1" x14ac:dyDescent="0.2">
      <c r="C570" s="193" t="s">
        <v>143</v>
      </c>
      <c r="D570" s="194"/>
      <c r="E570" s="60" t="s">
        <v>144</v>
      </c>
      <c r="F570" s="60" t="s">
        <v>145</v>
      </c>
      <c r="G570" s="37" t="s">
        <v>146</v>
      </c>
      <c r="H570" s="38" t="s">
        <v>147</v>
      </c>
    </row>
    <row r="571" spans="3:8" ht="36" x14ac:dyDescent="0.2">
      <c r="C571" s="39" t="s">
        <v>435</v>
      </c>
      <c r="D571" s="47" t="s">
        <v>434</v>
      </c>
      <c r="E571" s="48" t="s">
        <v>18</v>
      </c>
      <c r="F571" s="49">
        <v>3.7600000000000001E-2</v>
      </c>
      <c r="G571" s="43">
        <v>478.52</v>
      </c>
      <c r="H571" s="44">
        <f t="shared" ref="H571" si="36">G571*F571</f>
        <v>17.992352</v>
      </c>
    </row>
    <row r="572" spans="3:8" ht="12.75" customHeight="1" x14ac:dyDescent="0.2">
      <c r="C572" s="195" t="s">
        <v>148</v>
      </c>
      <c r="D572" s="196"/>
      <c r="E572" s="196"/>
      <c r="F572" s="196"/>
      <c r="G572" s="196"/>
      <c r="H572" s="45">
        <f>SUM(H571:H571)</f>
        <v>17.992352</v>
      </c>
    </row>
    <row r="573" spans="3:8" x14ac:dyDescent="0.2">
      <c r="C573" s="193" t="s">
        <v>149</v>
      </c>
      <c r="D573" s="194"/>
      <c r="E573" s="60" t="s">
        <v>144</v>
      </c>
      <c r="F573" s="60" t="s">
        <v>145</v>
      </c>
      <c r="G573" s="37" t="s">
        <v>146</v>
      </c>
      <c r="H573" s="38" t="s">
        <v>147</v>
      </c>
    </row>
    <row r="574" spans="3:8" ht="24" x14ac:dyDescent="0.2">
      <c r="C574" s="107" t="s">
        <v>221</v>
      </c>
      <c r="D574" s="47" t="s">
        <v>167</v>
      </c>
      <c r="E574" s="48" t="s">
        <v>152</v>
      </c>
      <c r="F574" s="49">
        <v>0.47</v>
      </c>
      <c r="G574" s="103">
        <v>19.57</v>
      </c>
      <c r="H574" s="44">
        <f t="shared" ref="H574:H575" si="37">G574*F574</f>
        <v>9.1978999999999989</v>
      </c>
    </row>
    <row r="575" spans="3:8" ht="24" x14ac:dyDescent="0.2">
      <c r="C575" s="107" t="s">
        <v>215</v>
      </c>
      <c r="D575" s="47" t="s">
        <v>153</v>
      </c>
      <c r="E575" s="48" t="s">
        <v>152</v>
      </c>
      <c r="F575" s="49">
        <v>0.17100000000000001</v>
      </c>
      <c r="G575" s="43">
        <v>15.85</v>
      </c>
      <c r="H575" s="44">
        <f t="shared" si="37"/>
        <v>2.71035</v>
      </c>
    </row>
    <row r="576" spans="3:8" ht="12.75" customHeight="1" x14ac:dyDescent="0.2">
      <c r="C576" s="195" t="s">
        <v>150</v>
      </c>
      <c r="D576" s="196"/>
      <c r="E576" s="196"/>
      <c r="F576" s="196"/>
      <c r="G576" s="196"/>
      <c r="H576" s="45">
        <f>SUM(H574:H575)</f>
        <v>11.908249999999999</v>
      </c>
    </row>
    <row r="577" spans="3:8" ht="13.5" customHeight="1" thickBot="1" x14ac:dyDescent="0.25">
      <c r="C577" s="190" t="s">
        <v>151</v>
      </c>
      <c r="D577" s="191"/>
      <c r="E577" s="191"/>
      <c r="F577" s="191"/>
      <c r="G577" s="191"/>
      <c r="H577" s="94">
        <f>H576+H572</f>
        <v>29.900601999999999</v>
      </c>
    </row>
    <row r="578" spans="3:8" ht="4.5" customHeight="1" thickBot="1" x14ac:dyDescent="0.25">
      <c r="C578" s="53"/>
      <c r="D578" s="54"/>
      <c r="E578" s="54"/>
      <c r="F578" s="54"/>
      <c r="G578" s="54"/>
      <c r="H578" s="55"/>
    </row>
    <row r="579" spans="3:8" ht="12.75" customHeight="1" x14ac:dyDescent="0.2">
      <c r="C579" s="32" t="str">
        <f>C567</f>
        <v>6.1</v>
      </c>
      <c r="D579" s="64" t="s">
        <v>110</v>
      </c>
      <c r="E579" s="64"/>
      <c r="F579" s="33"/>
      <c r="G579" s="34"/>
      <c r="H579" s="97" t="s">
        <v>132</v>
      </c>
    </row>
    <row r="580" spans="3:8" ht="12.75" customHeight="1" x14ac:dyDescent="0.2">
      <c r="C580" s="91" t="s">
        <v>141</v>
      </c>
      <c r="D580" s="192" t="str">
        <f>'P. SINTÉTICA'!E70</f>
        <v>REVESTIMENTO CERÂMICO PARA PAREDES, 30X60 CM, CRISTAL BRANCA    OU    SIMILAR,    APLICADO     COM    ARGAMASSA     INDUSTRIALIZADA    AC-I, REJUNTADO, EXCLUSIVE EMBOÇO</v>
      </c>
      <c r="E580" s="192"/>
      <c r="F580" s="192"/>
      <c r="G580" s="192"/>
      <c r="H580" s="92" t="s">
        <v>142</v>
      </c>
    </row>
    <row r="581" spans="3:8" ht="30" customHeight="1" x14ac:dyDescent="0.2">
      <c r="C581" s="111" t="str">
        <f>'P. SINTÉTICA'!C70</f>
        <v>6.1.4</v>
      </c>
      <c r="D581" s="192"/>
      <c r="E581" s="192"/>
      <c r="F581" s="192"/>
      <c r="G581" s="192"/>
      <c r="H581" s="93" t="s">
        <v>16</v>
      </c>
    </row>
    <row r="582" spans="3:8" ht="12.75" customHeight="1" x14ac:dyDescent="0.2">
      <c r="C582" s="193" t="s">
        <v>143</v>
      </c>
      <c r="D582" s="194"/>
      <c r="E582" s="60" t="s">
        <v>144</v>
      </c>
      <c r="F582" s="60" t="s">
        <v>145</v>
      </c>
      <c r="G582" s="37" t="s">
        <v>146</v>
      </c>
      <c r="H582" s="38" t="s">
        <v>147</v>
      </c>
    </row>
    <row r="583" spans="3:8" ht="25.5" x14ac:dyDescent="0.2">
      <c r="C583" s="39" t="s">
        <v>439</v>
      </c>
      <c r="D583" s="47" t="s">
        <v>191</v>
      </c>
      <c r="E583" s="48" t="s">
        <v>40</v>
      </c>
      <c r="F583" s="49">
        <v>4</v>
      </c>
      <c r="G583" s="43">
        <v>0.6</v>
      </c>
      <c r="H583" s="44">
        <f t="shared" ref="H583:H585" si="38">G583*F583</f>
        <v>2.4</v>
      </c>
    </row>
    <row r="584" spans="3:8" ht="25.5" x14ac:dyDescent="0.2">
      <c r="C584" s="39" t="s">
        <v>441</v>
      </c>
      <c r="D584" s="47" t="s">
        <v>440</v>
      </c>
      <c r="E584" s="48" t="s">
        <v>40</v>
      </c>
      <c r="F584" s="49">
        <v>0.38</v>
      </c>
      <c r="G584" s="43">
        <v>3.82</v>
      </c>
      <c r="H584" s="44">
        <f t="shared" si="38"/>
        <v>1.4516</v>
      </c>
    </row>
    <row r="585" spans="3:8" ht="36" x14ac:dyDescent="0.2">
      <c r="C585" s="39" t="s">
        <v>442</v>
      </c>
      <c r="D585" s="47" t="s">
        <v>437</v>
      </c>
      <c r="E585" s="48" t="s">
        <v>16</v>
      </c>
      <c r="F585" s="49">
        <v>1.05</v>
      </c>
      <c r="G585" s="43">
        <v>23.45</v>
      </c>
      <c r="H585" s="44">
        <f t="shared" si="38"/>
        <v>24.622499999999999</v>
      </c>
    </row>
    <row r="586" spans="3:8" ht="12.75" customHeight="1" x14ac:dyDescent="0.2">
      <c r="C586" s="195" t="s">
        <v>148</v>
      </c>
      <c r="D586" s="196"/>
      <c r="E586" s="196"/>
      <c r="F586" s="196"/>
      <c r="G586" s="196"/>
      <c r="H586" s="45">
        <f>SUM(H583:H585)</f>
        <v>28.4741</v>
      </c>
    </row>
    <row r="587" spans="3:8" x14ac:dyDescent="0.2">
      <c r="C587" s="193" t="s">
        <v>149</v>
      </c>
      <c r="D587" s="194"/>
      <c r="E587" s="60" t="s">
        <v>144</v>
      </c>
      <c r="F587" s="60" t="s">
        <v>145</v>
      </c>
      <c r="G587" s="37" t="s">
        <v>146</v>
      </c>
      <c r="H587" s="38" t="s">
        <v>147</v>
      </c>
    </row>
    <row r="588" spans="3:8" ht="24" x14ac:dyDescent="0.2">
      <c r="C588" s="107" t="s">
        <v>221</v>
      </c>
      <c r="D588" s="47" t="s">
        <v>167</v>
      </c>
      <c r="E588" s="48" t="s">
        <v>152</v>
      </c>
      <c r="F588" s="49">
        <v>0.97</v>
      </c>
      <c r="G588" s="103">
        <v>19.57</v>
      </c>
      <c r="H588" s="44">
        <f t="shared" ref="H588:H589" si="39">G588*F588</f>
        <v>18.982900000000001</v>
      </c>
    </row>
    <row r="589" spans="3:8" ht="24" x14ac:dyDescent="0.2">
      <c r="C589" s="107" t="s">
        <v>215</v>
      </c>
      <c r="D589" s="47" t="s">
        <v>153</v>
      </c>
      <c r="E589" s="48" t="s">
        <v>152</v>
      </c>
      <c r="F589" s="49">
        <v>0.48</v>
      </c>
      <c r="G589" s="43">
        <v>15.85</v>
      </c>
      <c r="H589" s="44">
        <f t="shared" si="39"/>
        <v>7.6079999999999997</v>
      </c>
    </row>
    <row r="590" spans="3:8" ht="12.75" customHeight="1" x14ac:dyDescent="0.2">
      <c r="C590" s="195" t="s">
        <v>150</v>
      </c>
      <c r="D590" s="196"/>
      <c r="E590" s="196"/>
      <c r="F590" s="196"/>
      <c r="G590" s="196"/>
      <c r="H590" s="45">
        <f>SUM(H588:H589)</f>
        <v>26.590900000000001</v>
      </c>
    </row>
    <row r="591" spans="3:8" ht="13.5" customHeight="1" thickBot="1" x14ac:dyDescent="0.25">
      <c r="C591" s="190" t="s">
        <v>151</v>
      </c>
      <c r="D591" s="191"/>
      <c r="E591" s="191"/>
      <c r="F591" s="191"/>
      <c r="G591" s="191"/>
      <c r="H591" s="94">
        <f>H590+H586</f>
        <v>55.064999999999998</v>
      </c>
    </row>
    <row r="592" spans="3:8" ht="4.5" customHeight="1" thickBot="1" x14ac:dyDescent="0.25">
      <c r="C592" s="53"/>
      <c r="D592" s="54"/>
      <c r="E592" s="54"/>
      <c r="F592" s="54"/>
      <c r="G592" s="54"/>
      <c r="H592" s="55"/>
    </row>
    <row r="593" spans="3:8" ht="12.75" customHeight="1" x14ac:dyDescent="0.2">
      <c r="C593" s="32">
        <f>'P. SINTÉTICA'!C71</f>
        <v>7</v>
      </c>
      <c r="D593" s="64" t="str">
        <f>'P. SINTÉTICA'!E71</f>
        <v>PAVIMENTAÇÃO</v>
      </c>
      <c r="E593" s="64"/>
      <c r="F593" s="33"/>
      <c r="G593" s="34"/>
      <c r="H593" s="35"/>
    </row>
    <row r="594" spans="3:8" ht="12.75" customHeight="1" x14ac:dyDescent="0.2">
      <c r="C594" s="32" t="str">
        <f>'P. SINTÉTICA'!C72</f>
        <v>7.1</v>
      </c>
      <c r="D594" s="64" t="str">
        <f>'P. SINTÉTICA'!E72</f>
        <v>PISO</v>
      </c>
      <c r="E594" s="64"/>
      <c r="F594" s="33"/>
      <c r="G594" s="34"/>
      <c r="H594" s="97" t="s">
        <v>454</v>
      </c>
    </row>
    <row r="595" spans="3:8" ht="12.75" customHeight="1" x14ac:dyDescent="0.2">
      <c r="C595" s="91" t="s">
        <v>141</v>
      </c>
      <c r="D595" s="192" t="str">
        <f>'P. SINTÉTICA'!E73</f>
        <v xml:space="preserve">REVESTIMENTO CERÂMICO PARA PISO COM PLACAS TIPO PORCELANATO APLICADA </v>
      </c>
      <c r="E595" s="192"/>
      <c r="F595" s="192"/>
      <c r="G595" s="192"/>
      <c r="H595" s="92" t="s">
        <v>142</v>
      </c>
    </row>
    <row r="596" spans="3:8" x14ac:dyDescent="0.2">
      <c r="C596" s="111" t="str">
        <f>'P. SINTÉTICA'!C73</f>
        <v>7.1.1</v>
      </c>
      <c r="D596" s="192"/>
      <c r="E596" s="192"/>
      <c r="F596" s="192"/>
      <c r="G596" s="192"/>
      <c r="H596" s="93" t="s">
        <v>16</v>
      </c>
    </row>
    <row r="597" spans="3:8" ht="12.75" customHeight="1" x14ac:dyDescent="0.2">
      <c r="C597" s="193" t="s">
        <v>143</v>
      </c>
      <c r="D597" s="194"/>
      <c r="E597" s="60" t="s">
        <v>144</v>
      </c>
      <c r="F597" s="60" t="s">
        <v>145</v>
      </c>
      <c r="G597" s="37" t="s">
        <v>146</v>
      </c>
      <c r="H597" s="38" t="s">
        <v>147</v>
      </c>
    </row>
    <row r="598" spans="3:8" ht="25.5" x14ac:dyDescent="0.2">
      <c r="C598" s="95" t="s">
        <v>446</v>
      </c>
      <c r="D598" s="47" t="s">
        <v>444</v>
      </c>
      <c r="E598" s="48" t="s">
        <v>16</v>
      </c>
      <c r="F598" s="49">
        <v>1.1000000000000001</v>
      </c>
      <c r="G598" s="43">
        <v>43.2</v>
      </c>
      <c r="H598" s="44">
        <f t="shared" ref="H598:H599" si="40">G598*F598</f>
        <v>47.52000000000001</v>
      </c>
    </row>
    <row r="599" spans="3:8" ht="25.5" x14ac:dyDescent="0.2">
      <c r="C599" s="95" t="s">
        <v>441</v>
      </c>
      <c r="D599" s="47" t="s">
        <v>440</v>
      </c>
      <c r="E599" s="48" t="s">
        <v>40</v>
      </c>
      <c r="F599" s="49">
        <v>0.31</v>
      </c>
      <c r="G599" s="43">
        <v>3.82</v>
      </c>
      <c r="H599" s="44">
        <f t="shared" si="40"/>
        <v>1.1841999999999999</v>
      </c>
    </row>
    <row r="600" spans="3:8" ht="25.5" x14ac:dyDescent="0.2">
      <c r="C600" s="39" t="s">
        <v>512</v>
      </c>
      <c r="D600" s="47" t="s">
        <v>513</v>
      </c>
      <c r="E600" s="48" t="s">
        <v>40</v>
      </c>
      <c r="F600" s="49">
        <v>8.6199999999999992</v>
      </c>
      <c r="G600" s="43">
        <v>1.66</v>
      </c>
      <c r="H600" s="44">
        <f t="shared" ref="H600" si="41">G600*F600</f>
        <v>14.309199999999999</v>
      </c>
    </row>
    <row r="601" spans="3:8" ht="12.75" customHeight="1" x14ac:dyDescent="0.2">
      <c r="C601" s="195" t="s">
        <v>148</v>
      </c>
      <c r="D601" s="196"/>
      <c r="E601" s="196"/>
      <c r="F601" s="196"/>
      <c r="G601" s="196"/>
      <c r="H601" s="45">
        <f>SUM(H598:H600)</f>
        <v>63.013400000000004</v>
      </c>
    </row>
    <row r="602" spans="3:8" x14ac:dyDescent="0.2">
      <c r="C602" s="193" t="s">
        <v>149</v>
      </c>
      <c r="D602" s="194"/>
      <c r="E602" s="60" t="s">
        <v>144</v>
      </c>
      <c r="F602" s="60" t="s">
        <v>145</v>
      </c>
      <c r="G602" s="37" t="s">
        <v>146</v>
      </c>
      <c r="H602" s="38" t="s">
        <v>147</v>
      </c>
    </row>
    <row r="603" spans="3:8" ht="24" x14ac:dyDescent="0.2">
      <c r="C603" s="107" t="s">
        <v>221</v>
      </c>
      <c r="D603" s="47" t="s">
        <v>167</v>
      </c>
      <c r="E603" s="48" t="s">
        <v>152</v>
      </c>
      <c r="F603" s="49">
        <v>0.95</v>
      </c>
      <c r="G603" s="103">
        <v>19.57</v>
      </c>
      <c r="H603" s="44">
        <f t="shared" ref="H603:H604" si="42">G603*F603</f>
        <v>18.5915</v>
      </c>
    </row>
    <row r="604" spans="3:8" ht="24" x14ac:dyDescent="0.2">
      <c r="C604" s="107" t="s">
        <v>215</v>
      </c>
      <c r="D604" s="47" t="s">
        <v>153</v>
      </c>
      <c r="E604" s="48" t="s">
        <v>152</v>
      </c>
      <c r="F604" s="49">
        <v>0.34</v>
      </c>
      <c r="G604" s="43">
        <v>15.85</v>
      </c>
      <c r="H604" s="44">
        <f t="shared" si="42"/>
        <v>5.3890000000000002</v>
      </c>
    </row>
    <row r="605" spans="3:8" ht="12.75" customHeight="1" x14ac:dyDescent="0.2">
      <c r="C605" s="195" t="s">
        <v>150</v>
      </c>
      <c r="D605" s="196"/>
      <c r="E605" s="196"/>
      <c r="F605" s="196"/>
      <c r="G605" s="196"/>
      <c r="H605" s="45">
        <f>SUM(H603:H604)</f>
        <v>23.980499999999999</v>
      </c>
    </row>
    <row r="606" spans="3:8" ht="13.5" customHeight="1" thickBot="1" x14ac:dyDescent="0.25">
      <c r="C606" s="190" t="s">
        <v>151</v>
      </c>
      <c r="D606" s="191"/>
      <c r="E606" s="191"/>
      <c r="F606" s="191"/>
      <c r="G606" s="191"/>
      <c r="H606" s="94">
        <f>H605+H601</f>
        <v>86.993899999999996</v>
      </c>
    </row>
    <row r="607" spans="3:8" ht="4.5" customHeight="1" thickBot="1" x14ac:dyDescent="0.25">
      <c r="C607" s="53"/>
      <c r="D607" s="54"/>
      <c r="E607" s="54"/>
      <c r="F607" s="54"/>
      <c r="G607" s="54"/>
      <c r="H607" s="55"/>
    </row>
    <row r="608" spans="3:8" ht="12.75" customHeight="1" x14ac:dyDescent="0.2">
      <c r="C608" s="32" t="str">
        <f>'P. SINTÉTICA'!C72</f>
        <v>7.1</v>
      </c>
      <c r="D608" s="64" t="str">
        <f>D594</f>
        <v>PISO</v>
      </c>
      <c r="E608" s="64"/>
      <c r="F608" s="33"/>
      <c r="G608" s="34"/>
      <c r="H608" s="97" t="s">
        <v>104</v>
      </c>
    </row>
    <row r="609" spans="3:8" ht="12.75" customHeight="1" x14ac:dyDescent="0.2">
      <c r="C609" s="91" t="s">
        <v>141</v>
      </c>
      <c r="D609" s="192" t="str">
        <f>'P. SINTÉTICA'!E74</f>
        <v>PISO VINÍLICO SEMI-FLEXÍVEL EM MANTA, PADRÃO LISO, ESPESSURA 3,2 MM, FIXADO COM COLA</v>
      </c>
      <c r="E609" s="192"/>
      <c r="F609" s="192"/>
      <c r="G609" s="192"/>
      <c r="H609" s="92" t="s">
        <v>142</v>
      </c>
    </row>
    <row r="610" spans="3:8" x14ac:dyDescent="0.2">
      <c r="C610" s="111" t="str">
        <f>'P. SINTÉTICA'!C74</f>
        <v>7.1.2</v>
      </c>
      <c r="D610" s="192"/>
      <c r="E610" s="192"/>
      <c r="F610" s="192"/>
      <c r="G610" s="192"/>
      <c r="H610" s="93" t="s">
        <v>16</v>
      </c>
    </row>
    <row r="611" spans="3:8" ht="12.75" customHeight="1" x14ac:dyDescent="0.2">
      <c r="C611" s="193" t="s">
        <v>143</v>
      </c>
      <c r="D611" s="194"/>
      <c r="E611" s="60" t="s">
        <v>144</v>
      </c>
      <c r="F611" s="60" t="s">
        <v>145</v>
      </c>
      <c r="G611" s="37" t="s">
        <v>146</v>
      </c>
      <c r="H611" s="38" t="s">
        <v>147</v>
      </c>
    </row>
    <row r="612" spans="3:8" ht="25.5" x14ac:dyDescent="0.2">
      <c r="C612" s="39" t="s">
        <v>453</v>
      </c>
      <c r="D612" s="47" t="s">
        <v>448</v>
      </c>
      <c r="E612" s="48" t="s">
        <v>40</v>
      </c>
      <c r="F612" s="49">
        <v>9.5000000000000001E-2</v>
      </c>
      <c r="G612" s="43">
        <v>19.7</v>
      </c>
      <c r="H612" s="44">
        <f t="shared" ref="H612:H615" si="43">G612*F612</f>
        <v>1.8714999999999999</v>
      </c>
    </row>
    <row r="613" spans="3:8" ht="24" x14ac:dyDescent="0.2">
      <c r="C613" s="39" t="s">
        <v>517</v>
      </c>
      <c r="D613" s="47" t="s">
        <v>516</v>
      </c>
      <c r="E613" s="48" t="s">
        <v>16</v>
      </c>
      <c r="F613" s="49">
        <v>1.1100000000000001</v>
      </c>
      <c r="G613" s="43">
        <v>87.65</v>
      </c>
      <c r="H613" s="44">
        <f t="shared" si="43"/>
        <v>97.291500000000013</v>
      </c>
    </row>
    <row r="614" spans="3:8" ht="31.5" customHeight="1" x14ac:dyDescent="0.2">
      <c r="C614" s="39" t="s">
        <v>452</v>
      </c>
      <c r="D614" s="47" t="s">
        <v>449</v>
      </c>
      <c r="E614" s="48" t="s">
        <v>155</v>
      </c>
      <c r="F614" s="49">
        <v>2.5000000000000001E-2</v>
      </c>
      <c r="G614" s="43">
        <v>2.09</v>
      </c>
      <c r="H614" s="44">
        <f t="shared" si="43"/>
        <v>5.2249999999999998E-2</v>
      </c>
    </row>
    <row r="615" spans="3:8" ht="36" x14ac:dyDescent="0.2">
      <c r="C615" s="39" t="s">
        <v>451</v>
      </c>
      <c r="D615" s="47" t="s">
        <v>450</v>
      </c>
      <c r="E615" s="48" t="s">
        <v>155</v>
      </c>
      <c r="F615" s="49">
        <v>0.23599999999999999</v>
      </c>
      <c r="G615" s="43">
        <v>0.49</v>
      </c>
      <c r="H615" s="44">
        <f t="shared" si="43"/>
        <v>0.11563999999999999</v>
      </c>
    </row>
    <row r="616" spans="3:8" ht="12.75" customHeight="1" x14ac:dyDescent="0.2">
      <c r="C616" s="195" t="s">
        <v>148</v>
      </c>
      <c r="D616" s="196"/>
      <c r="E616" s="196"/>
      <c r="F616" s="196"/>
      <c r="G616" s="196"/>
      <c r="H616" s="45">
        <f>SUM(H612:H615)</f>
        <v>99.330890000000011</v>
      </c>
    </row>
    <row r="617" spans="3:8" x14ac:dyDescent="0.2">
      <c r="C617" s="193" t="s">
        <v>149</v>
      </c>
      <c r="D617" s="194"/>
      <c r="E617" s="60" t="s">
        <v>144</v>
      </c>
      <c r="F617" s="60" t="s">
        <v>145</v>
      </c>
      <c r="G617" s="37" t="s">
        <v>146</v>
      </c>
      <c r="H617" s="38" t="s">
        <v>147</v>
      </c>
    </row>
    <row r="618" spans="3:8" ht="24" x14ac:dyDescent="0.2">
      <c r="C618" s="107" t="s">
        <v>221</v>
      </c>
      <c r="D618" s="47" t="s">
        <v>167</v>
      </c>
      <c r="E618" s="48" t="s">
        <v>152</v>
      </c>
      <c r="F618" s="49">
        <v>0.26100000000000001</v>
      </c>
      <c r="G618" s="103">
        <v>19.57</v>
      </c>
      <c r="H618" s="44">
        <f t="shared" ref="H618:H619" si="44">G618*F618</f>
        <v>5.1077700000000004</v>
      </c>
    </row>
    <row r="619" spans="3:8" ht="24" x14ac:dyDescent="0.2">
      <c r="C619" s="107" t="s">
        <v>215</v>
      </c>
      <c r="D619" s="47" t="s">
        <v>153</v>
      </c>
      <c r="E619" s="48" t="s">
        <v>152</v>
      </c>
      <c r="F619" s="49">
        <v>0.13</v>
      </c>
      <c r="G619" s="43">
        <v>15.85</v>
      </c>
      <c r="H619" s="44">
        <f t="shared" si="44"/>
        <v>2.0605000000000002</v>
      </c>
    </row>
    <row r="620" spans="3:8" ht="12.75" customHeight="1" x14ac:dyDescent="0.2">
      <c r="C620" s="195" t="s">
        <v>150</v>
      </c>
      <c r="D620" s="196"/>
      <c r="E620" s="196"/>
      <c r="F620" s="196"/>
      <c r="G620" s="196"/>
      <c r="H620" s="45">
        <f>SUM(H618:H619)</f>
        <v>7.1682700000000006</v>
      </c>
    </row>
    <row r="621" spans="3:8" ht="13.5" customHeight="1" thickBot="1" x14ac:dyDescent="0.25">
      <c r="C621" s="190" t="s">
        <v>151</v>
      </c>
      <c r="D621" s="191"/>
      <c r="E621" s="191"/>
      <c r="F621" s="191"/>
      <c r="G621" s="191"/>
      <c r="H621" s="94">
        <f>H620+H616</f>
        <v>106.49916000000002</v>
      </c>
    </row>
    <row r="622" spans="3:8" ht="4.5" customHeight="1" thickBot="1" x14ac:dyDescent="0.25">
      <c r="C622" s="53"/>
      <c r="D622" s="54"/>
      <c r="E622" s="54"/>
      <c r="F622" s="54"/>
      <c r="G622" s="54"/>
      <c r="H622" s="55"/>
    </row>
    <row r="623" spans="3:8" ht="12.75" customHeight="1" x14ac:dyDescent="0.2">
      <c r="C623" s="32" t="str">
        <f>C608</f>
        <v>7.1</v>
      </c>
      <c r="D623" s="64" t="str">
        <f>D608</f>
        <v>PISO</v>
      </c>
      <c r="E623" s="64"/>
      <c r="F623" s="33"/>
      <c r="G623" s="34"/>
      <c r="H623" s="97" t="s">
        <v>79</v>
      </c>
    </row>
    <row r="624" spans="3:8" ht="12.75" customHeight="1" x14ac:dyDescent="0.2">
      <c r="C624" s="91" t="s">
        <v>141</v>
      </c>
      <c r="D624" s="192" t="str">
        <f>'P. SINTÉTICA'!E75</f>
        <v>SOLEIRA    DE    GRANITO,    LARGURA    15CM,    ESPESSURA    2CM,    APLICADO    COM ARGAMASSA INDUSTRIALIZADA ACÍ, REJUNTADO</v>
      </c>
      <c r="E624" s="192"/>
      <c r="F624" s="192"/>
      <c r="G624" s="192"/>
      <c r="H624" s="92" t="s">
        <v>142</v>
      </c>
    </row>
    <row r="625" spans="3:8" x14ac:dyDescent="0.2">
      <c r="C625" s="111" t="str">
        <f>'P. SINTÉTICA'!C75</f>
        <v>7.1.3</v>
      </c>
      <c r="D625" s="192"/>
      <c r="E625" s="192"/>
      <c r="F625" s="192"/>
      <c r="G625" s="192"/>
      <c r="H625" s="93" t="s">
        <v>52</v>
      </c>
    </row>
    <row r="626" spans="3:8" ht="12.75" customHeight="1" x14ac:dyDescent="0.2">
      <c r="C626" s="193" t="s">
        <v>143</v>
      </c>
      <c r="D626" s="194"/>
      <c r="E626" s="60" t="s">
        <v>144</v>
      </c>
      <c r="F626" s="60" t="s">
        <v>145</v>
      </c>
      <c r="G626" s="37" t="s">
        <v>146</v>
      </c>
      <c r="H626" s="38" t="s">
        <v>147</v>
      </c>
    </row>
    <row r="627" spans="3:8" ht="25.5" x14ac:dyDescent="0.2">
      <c r="C627" s="95" t="s">
        <v>446</v>
      </c>
      <c r="D627" s="47" t="s">
        <v>444</v>
      </c>
      <c r="E627" s="48" t="s">
        <v>18</v>
      </c>
      <c r="F627" s="49">
        <v>0.123</v>
      </c>
      <c r="G627" s="43">
        <v>43.2</v>
      </c>
      <c r="H627" s="44">
        <f t="shared" ref="H627:H628" si="45">G627*F627</f>
        <v>5.3136000000000001</v>
      </c>
    </row>
    <row r="628" spans="3:8" ht="25.5" x14ac:dyDescent="0.2">
      <c r="C628" s="39" t="s">
        <v>447</v>
      </c>
      <c r="D628" s="47" t="s">
        <v>445</v>
      </c>
      <c r="E628" s="48" t="s">
        <v>40</v>
      </c>
      <c r="F628" s="49">
        <v>1.29</v>
      </c>
      <c r="G628" s="43">
        <v>1.83</v>
      </c>
      <c r="H628" s="44">
        <f t="shared" si="45"/>
        <v>2.3607</v>
      </c>
    </row>
    <row r="629" spans="3:8" ht="12.75" customHeight="1" x14ac:dyDescent="0.2">
      <c r="C629" s="195" t="s">
        <v>148</v>
      </c>
      <c r="D629" s="196"/>
      <c r="E629" s="196"/>
      <c r="F629" s="196"/>
      <c r="G629" s="196"/>
      <c r="H629" s="45">
        <f>SUM(H627:H628)</f>
        <v>7.6743000000000006</v>
      </c>
    </row>
    <row r="630" spans="3:8" x14ac:dyDescent="0.2">
      <c r="C630" s="193" t="s">
        <v>149</v>
      </c>
      <c r="D630" s="194"/>
      <c r="E630" s="60" t="s">
        <v>144</v>
      </c>
      <c r="F630" s="60" t="s">
        <v>145</v>
      </c>
      <c r="G630" s="37" t="s">
        <v>146</v>
      </c>
      <c r="H630" s="38" t="s">
        <v>147</v>
      </c>
    </row>
    <row r="631" spans="3:8" ht="24" x14ac:dyDescent="0.2">
      <c r="C631" s="107" t="s">
        <v>221</v>
      </c>
      <c r="D631" s="47" t="s">
        <v>167</v>
      </c>
      <c r="E631" s="48" t="s">
        <v>152</v>
      </c>
      <c r="F631" s="49">
        <v>0.54700000000000004</v>
      </c>
      <c r="G631" s="103">
        <v>19.57</v>
      </c>
      <c r="H631" s="44">
        <f t="shared" ref="H631:H632" si="46">G631*F631</f>
        <v>10.704790000000001</v>
      </c>
    </row>
    <row r="632" spans="3:8" ht="24" x14ac:dyDescent="0.2">
      <c r="C632" s="107" t="s">
        <v>215</v>
      </c>
      <c r="D632" s="47" t="s">
        <v>153</v>
      </c>
      <c r="E632" s="48" t="s">
        <v>152</v>
      </c>
      <c r="F632" s="49">
        <v>0.27300000000000002</v>
      </c>
      <c r="G632" s="43">
        <v>15.85</v>
      </c>
      <c r="H632" s="44">
        <f t="shared" si="46"/>
        <v>4.3270499999999998</v>
      </c>
    </row>
    <row r="633" spans="3:8" ht="12.75" customHeight="1" x14ac:dyDescent="0.2">
      <c r="C633" s="195" t="s">
        <v>150</v>
      </c>
      <c r="D633" s="196"/>
      <c r="E633" s="196"/>
      <c r="F633" s="196"/>
      <c r="G633" s="196"/>
      <c r="H633" s="45">
        <f>SUM(H631:H632)</f>
        <v>15.031840000000001</v>
      </c>
    </row>
    <row r="634" spans="3:8" ht="13.5" customHeight="1" thickBot="1" x14ac:dyDescent="0.25">
      <c r="C634" s="190" t="s">
        <v>151</v>
      </c>
      <c r="D634" s="191"/>
      <c r="E634" s="191"/>
      <c r="F634" s="191"/>
      <c r="G634" s="191"/>
      <c r="H634" s="94">
        <f>H633+H629</f>
        <v>22.706140000000001</v>
      </c>
    </row>
    <row r="635" spans="3:8" ht="4.5" customHeight="1" thickBot="1" x14ac:dyDescent="0.25">
      <c r="C635" s="53"/>
      <c r="D635" s="54"/>
      <c r="E635" s="54"/>
      <c r="F635" s="54"/>
      <c r="G635" s="54"/>
      <c r="H635" s="55"/>
    </row>
    <row r="636" spans="3:8" ht="12.75" customHeight="1" x14ac:dyDescent="0.2">
      <c r="C636" s="32" t="str">
        <f>C623</f>
        <v>7.1</v>
      </c>
      <c r="D636" s="64" t="str">
        <f>D623</f>
        <v>PISO</v>
      </c>
      <c r="E636" s="64"/>
      <c r="F636" s="33"/>
      <c r="G636" s="34"/>
      <c r="H636" s="97" t="s">
        <v>80</v>
      </c>
    </row>
    <row r="637" spans="3:8" ht="12.75" customHeight="1" x14ac:dyDescent="0.2">
      <c r="C637" s="91" t="s">
        <v>141</v>
      </c>
      <c r="D637" s="192" t="str">
        <f>'P. SINTÉTICA'!E76</f>
        <v>RODAPE EM PORCELANATO, ALTURA 7 CM</v>
      </c>
      <c r="E637" s="192"/>
      <c r="F637" s="192"/>
      <c r="G637" s="192"/>
      <c r="H637" s="92" t="s">
        <v>142</v>
      </c>
    </row>
    <row r="638" spans="3:8" x14ac:dyDescent="0.2">
      <c r="C638" s="111" t="str">
        <f>'P. SINTÉTICA'!C76</f>
        <v>7.1.4</v>
      </c>
      <c r="D638" s="192"/>
      <c r="E638" s="192"/>
      <c r="F638" s="192"/>
      <c r="G638" s="192"/>
      <c r="H638" s="93" t="s">
        <v>52</v>
      </c>
    </row>
    <row r="639" spans="3:8" ht="12.75" customHeight="1" x14ac:dyDescent="0.2">
      <c r="C639" s="193" t="s">
        <v>143</v>
      </c>
      <c r="D639" s="194"/>
      <c r="E639" s="79" t="s">
        <v>144</v>
      </c>
      <c r="F639" s="79" t="s">
        <v>145</v>
      </c>
      <c r="G639" s="37" t="s">
        <v>146</v>
      </c>
      <c r="H639" s="38" t="s">
        <v>147</v>
      </c>
    </row>
    <row r="640" spans="3:8" ht="36" x14ac:dyDescent="0.2">
      <c r="C640" s="39" t="s">
        <v>456</v>
      </c>
      <c r="D640" s="47" t="s">
        <v>455</v>
      </c>
      <c r="E640" s="48" t="s">
        <v>18</v>
      </c>
      <c r="F640" s="49">
        <v>0.123</v>
      </c>
      <c r="G640" s="43">
        <v>67.42</v>
      </c>
      <c r="H640" s="44">
        <f t="shared" ref="H640:H642" si="47">G640*F640</f>
        <v>8.2926599999999997</v>
      </c>
    </row>
    <row r="641" spans="3:8" ht="25.5" x14ac:dyDescent="0.2">
      <c r="C641" s="39" t="s">
        <v>447</v>
      </c>
      <c r="D641" s="47" t="s">
        <v>445</v>
      </c>
      <c r="E641" s="48" t="s">
        <v>40</v>
      </c>
      <c r="F641" s="49">
        <v>0.60299999999999998</v>
      </c>
      <c r="G641" s="43">
        <v>1.83</v>
      </c>
      <c r="H641" s="44">
        <f t="shared" si="47"/>
        <v>1.1034900000000001</v>
      </c>
    </row>
    <row r="642" spans="3:8" ht="25.5" x14ac:dyDescent="0.2">
      <c r="C642" s="95" t="s">
        <v>441</v>
      </c>
      <c r="D642" s="47" t="s">
        <v>440</v>
      </c>
      <c r="E642" s="48" t="s">
        <v>40</v>
      </c>
      <c r="F642" s="49">
        <v>8.5000000000000006E-2</v>
      </c>
      <c r="G642" s="43">
        <v>3.82</v>
      </c>
      <c r="H642" s="44">
        <f t="shared" si="47"/>
        <v>0.32469999999999999</v>
      </c>
    </row>
    <row r="643" spans="3:8" ht="12.75" customHeight="1" x14ac:dyDescent="0.2">
      <c r="C643" s="195" t="s">
        <v>148</v>
      </c>
      <c r="D643" s="196"/>
      <c r="E643" s="196"/>
      <c r="F643" s="196"/>
      <c r="G643" s="196"/>
      <c r="H643" s="45">
        <f>SUM(H640:H641)</f>
        <v>9.3961500000000004</v>
      </c>
    </row>
    <row r="644" spans="3:8" x14ac:dyDescent="0.2">
      <c r="C644" s="193" t="s">
        <v>149</v>
      </c>
      <c r="D644" s="194"/>
      <c r="E644" s="79" t="s">
        <v>144</v>
      </c>
      <c r="F644" s="79" t="s">
        <v>145</v>
      </c>
      <c r="G644" s="37" t="s">
        <v>146</v>
      </c>
      <c r="H644" s="38" t="s">
        <v>147</v>
      </c>
    </row>
    <row r="645" spans="3:8" ht="24" x14ac:dyDescent="0.2">
      <c r="C645" s="107" t="s">
        <v>221</v>
      </c>
      <c r="D645" s="47" t="s">
        <v>167</v>
      </c>
      <c r="E645" s="48" t="s">
        <v>152</v>
      </c>
      <c r="F645" s="49">
        <v>7.3999999999999996E-2</v>
      </c>
      <c r="G645" s="103">
        <v>19.57</v>
      </c>
      <c r="H645" s="44">
        <f t="shared" ref="H645:H646" si="48">G645*F645</f>
        <v>1.44818</v>
      </c>
    </row>
    <row r="646" spans="3:8" ht="24" x14ac:dyDescent="0.2">
      <c r="C646" s="107" t="s">
        <v>215</v>
      </c>
      <c r="D646" s="47" t="s">
        <v>153</v>
      </c>
      <c r="E646" s="48" t="s">
        <v>152</v>
      </c>
      <c r="F646" s="49">
        <v>3.1E-2</v>
      </c>
      <c r="G646" s="43">
        <v>15.85</v>
      </c>
      <c r="H646" s="44">
        <f t="shared" si="48"/>
        <v>0.49135000000000001</v>
      </c>
    </row>
    <row r="647" spans="3:8" ht="12.75" customHeight="1" x14ac:dyDescent="0.2">
      <c r="C647" s="195" t="s">
        <v>150</v>
      </c>
      <c r="D647" s="196"/>
      <c r="E647" s="196"/>
      <c r="F647" s="196"/>
      <c r="G647" s="196"/>
      <c r="H647" s="45">
        <f>SUM(H645:H646)</f>
        <v>1.93953</v>
      </c>
    </row>
    <row r="648" spans="3:8" ht="13.5" customHeight="1" thickBot="1" x14ac:dyDescent="0.25">
      <c r="C648" s="190" t="s">
        <v>151</v>
      </c>
      <c r="D648" s="191"/>
      <c r="E648" s="191"/>
      <c r="F648" s="191"/>
      <c r="G648" s="191"/>
      <c r="H648" s="94">
        <f>H647+H643</f>
        <v>11.33568</v>
      </c>
    </row>
    <row r="649" spans="3:8" ht="4.5" customHeight="1" thickBot="1" x14ac:dyDescent="0.25">
      <c r="C649" s="53"/>
      <c r="D649" s="54"/>
      <c r="E649" s="54"/>
      <c r="F649" s="54"/>
      <c r="G649" s="54"/>
      <c r="H649" s="55"/>
    </row>
    <row r="650" spans="3:8" ht="12.75" customHeight="1" x14ac:dyDescent="0.2">
      <c r="C650" s="32">
        <f>'P. SINTÉTICA'!C77</f>
        <v>8</v>
      </c>
      <c r="D650" s="64" t="str">
        <f>'P. SINTÉTICA'!E77</f>
        <v>PINTURA</v>
      </c>
      <c r="E650" s="64"/>
      <c r="F650" s="33"/>
      <c r="G650" s="34"/>
      <c r="H650" s="35"/>
    </row>
    <row r="651" spans="3:8" ht="12.75" customHeight="1" x14ac:dyDescent="0.2">
      <c r="C651" s="32" t="str">
        <f>'P. SINTÉTICA'!C78</f>
        <v>8.1</v>
      </c>
      <c r="D651" s="64" t="str">
        <f>'P. SINTÉTICA'!E78</f>
        <v>PINTURA PAREDES E TETOS</v>
      </c>
      <c r="E651" s="64"/>
      <c r="F651" s="33"/>
      <c r="G651" s="34"/>
      <c r="H651" s="97" t="s">
        <v>81</v>
      </c>
    </row>
    <row r="652" spans="3:8" ht="12.75" customHeight="1" x14ac:dyDescent="0.2">
      <c r="C652" s="91" t="s">
        <v>141</v>
      </c>
      <c r="D652" s="192" t="str">
        <f>'P. SINTÉTICA'!E79</f>
        <v>APLICAÇÃO MANUAL DE FUNDO SELADOR ACRÍLICO EM PANOS COM PRESENÇA DE VÃOS DE EDIFÍCIOS DE MÚLTIPLOS PAVIMENTOS.</v>
      </c>
      <c r="E652" s="192"/>
      <c r="F652" s="192"/>
      <c r="G652" s="192"/>
      <c r="H652" s="92" t="s">
        <v>142</v>
      </c>
    </row>
    <row r="653" spans="3:8" x14ac:dyDescent="0.2">
      <c r="C653" s="111" t="str">
        <f>'P. SINTÉTICA'!C79</f>
        <v>8.1.1</v>
      </c>
      <c r="D653" s="192"/>
      <c r="E653" s="192"/>
      <c r="F653" s="192"/>
      <c r="G653" s="192"/>
      <c r="H653" s="93" t="s">
        <v>16</v>
      </c>
    </row>
    <row r="654" spans="3:8" ht="12.75" customHeight="1" x14ac:dyDescent="0.2">
      <c r="C654" s="193" t="s">
        <v>143</v>
      </c>
      <c r="D654" s="194"/>
      <c r="E654" s="79" t="s">
        <v>144</v>
      </c>
      <c r="F654" s="79" t="s">
        <v>145</v>
      </c>
      <c r="G654" s="37" t="s">
        <v>146</v>
      </c>
      <c r="H654" s="38" t="s">
        <v>147</v>
      </c>
    </row>
    <row r="655" spans="3:8" ht="25.5" x14ac:dyDescent="0.2">
      <c r="C655" s="95" t="s">
        <v>461</v>
      </c>
      <c r="D655" s="47" t="s">
        <v>460</v>
      </c>
      <c r="E655" s="48" t="s">
        <v>16</v>
      </c>
      <c r="F655" s="49">
        <v>0.16</v>
      </c>
      <c r="G655" s="43">
        <v>6.12</v>
      </c>
      <c r="H655" s="44">
        <f t="shared" ref="H655" si="49">G655*F655</f>
        <v>0.97920000000000007</v>
      </c>
    </row>
    <row r="656" spans="3:8" ht="12.75" customHeight="1" x14ac:dyDescent="0.2">
      <c r="C656" s="195" t="s">
        <v>148</v>
      </c>
      <c r="D656" s="196"/>
      <c r="E656" s="196"/>
      <c r="F656" s="196"/>
      <c r="G656" s="196"/>
      <c r="H656" s="45">
        <f>SUM(H655:H655)</f>
        <v>0.97920000000000007</v>
      </c>
    </row>
    <row r="657" spans="3:8" x14ac:dyDescent="0.2">
      <c r="C657" s="193" t="s">
        <v>149</v>
      </c>
      <c r="D657" s="194"/>
      <c r="E657" s="79" t="s">
        <v>144</v>
      </c>
      <c r="F657" s="79" t="s">
        <v>145</v>
      </c>
      <c r="G657" s="37" t="s">
        <v>146</v>
      </c>
      <c r="H657" s="38" t="s">
        <v>147</v>
      </c>
    </row>
    <row r="658" spans="3:8" ht="24" x14ac:dyDescent="0.2">
      <c r="C658" s="107" t="s">
        <v>227</v>
      </c>
      <c r="D658" s="47" t="s">
        <v>159</v>
      </c>
      <c r="E658" s="48" t="s">
        <v>152</v>
      </c>
      <c r="F658" s="49">
        <v>2.5000000000000001E-2</v>
      </c>
      <c r="G658" s="103">
        <v>19.489999999999998</v>
      </c>
      <c r="H658" s="44">
        <f t="shared" ref="H658:H659" si="50">G658*F658</f>
        <v>0.48724999999999996</v>
      </c>
    </row>
    <row r="659" spans="3:8" ht="24" x14ac:dyDescent="0.2">
      <c r="C659" s="107" t="s">
        <v>215</v>
      </c>
      <c r="D659" s="47" t="s">
        <v>153</v>
      </c>
      <c r="E659" s="48" t="s">
        <v>152</v>
      </c>
      <c r="F659" s="49">
        <v>6.0000000000000001E-3</v>
      </c>
      <c r="G659" s="43">
        <v>15.85</v>
      </c>
      <c r="H659" s="44">
        <f t="shared" si="50"/>
        <v>9.5100000000000004E-2</v>
      </c>
    </row>
    <row r="660" spans="3:8" ht="12.75" customHeight="1" x14ac:dyDescent="0.2">
      <c r="C660" s="195" t="s">
        <v>150</v>
      </c>
      <c r="D660" s="196"/>
      <c r="E660" s="196"/>
      <c r="F660" s="196"/>
      <c r="G660" s="196"/>
      <c r="H660" s="45">
        <f>SUM(H658:H659)</f>
        <v>0.58234999999999992</v>
      </c>
    </row>
    <row r="661" spans="3:8" ht="13.5" customHeight="1" thickBot="1" x14ac:dyDescent="0.25">
      <c r="C661" s="190" t="s">
        <v>151</v>
      </c>
      <c r="D661" s="191"/>
      <c r="E661" s="191"/>
      <c r="F661" s="191"/>
      <c r="G661" s="191"/>
      <c r="H661" s="94">
        <f>H660+H656</f>
        <v>1.56155</v>
      </c>
    </row>
    <row r="662" spans="3:8" ht="4.5" customHeight="1" thickBot="1" x14ac:dyDescent="0.25">
      <c r="C662" s="53"/>
      <c r="D662" s="54"/>
      <c r="E662" s="54"/>
      <c r="F662" s="54"/>
      <c r="G662" s="54"/>
      <c r="H662" s="55"/>
    </row>
    <row r="663" spans="3:8" ht="12.75" customHeight="1" x14ac:dyDescent="0.2">
      <c r="C663" s="32" t="str">
        <f>C651</f>
        <v>8.1</v>
      </c>
      <c r="D663" s="64" t="str">
        <f>D651</f>
        <v>PINTURA PAREDES E TETOS</v>
      </c>
      <c r="E663" s="64"/>
      <c r="F663" s="33"/>
      <c r="G663" s="34"/>
      <c r="H663" s="97" t="s">
        <v>82</v>
      </c>
    </row>
    <row r="664" spans="3:8" ht="12.75" customHeight="1" x14ac:dyDescent="0.2">
      <c r="C664" s="91" t="s">
        <v>141</v>
      </c>
      <c r="D664" s="192" t="str">
        <f>'P. SINTÉTICA'!E80</f>
        <v>PAREDE  VINÍLICA SEMI-FLEXÍVEL EM MANTA, PADRÃO LISO, ESPESSURA 3,2 MM, FIXADO COM COLA</v>
      </c>
      <c r="E664" s="192"/>
      <c r="F664" s="192"/>
      <c r="G664" s="192"/>
      <c r="H664" s="92" t="s">
        <v>142</v>
      </c>
    </row>
    <row r="665" spans="3:8" x14ac:dyDescent="0.2">
      <c r="C665" s="111" t="str">
        <f>'P. SINTÉTICA'!C80</f>
        <v>8.1.2</v>
      </c>
      <c r="D665" s="192"/>
      <c r="E665" s="192"/>
      <c r="F665" s="192"/>
      <c r="G665" s="192"/>
      <c r="H665" s="93" t="s">
        <v>16</v>
      </c>
    </row>
    <row r="666" spans="3:8" ht="12.75" customHeight="1" x14ac:dyDescent="0.2">
      <c r="C666" s="193" t="s">
        <v>143</v>
      </c>
      <c r="D666" s="194"/>
      <c r="E666" s="79" t="s">
        <v>144</v>
      </c>
      <c r="F666" s="79" t="s">
        <v>145</v>
      </c>
      <c r="G666" s="37" t="s">
        <v>146</v>
      </c>
      <c r="H666" s="38" t="s">
        <v>147</v>
      </c>
    </row>
    <row r="667" spans="3:8" ht="25.5" x14ac:dyDescent="0.2">
      <c r="C667" s="39" t="s">
        <v>453</v>
      </c>
      <c r="D667" s="47" t="s">
        <v>448</v>
      </c>
      <c r="E667" s="48" t="s">
        <v>40</v>
      </c>
      <c r="F667" s="49">
        <v>9.5000000000000001E-2</v>
      </c>
      <c r="G667" s="43">
        <v>19.7</v>
      </c>
      <c r="H667" s="44">
        <f t="shared" ref="H667:H670" si="51">G667*F667</f>
        <v>1.8714999999999999</v>
      </c>
    </row>
    <row r="668" spans="3:8" ht="24" x14ac:dyDescent="0.2">
      <c r="C668" s="39" t="s">
        <v>517</v>
      </c>
      <c r="D668" s="47" t="s">
        <v>519</v>
      </c>
      <c r="E668" s="48" t="s">
        <v>16</v>
      </c>
      <c r="F668" s="49">
        <v>1.1100000000000001</v>
      </c>
      <c r="G668" s="43">
        <v>87.65</v>
      </c>
      <c r="H668" s="44">
        <f t="shared" si="51"/>
        <v>97.291500000000013</v>
      </c>
    </row>
    <row r="669" spans="3:8" ht="31.5" customHeight="1" x14ac:dyDescent="0.2">
      <c r="C669" s="39" t="s">
        <v>452</v>
      </c>
      <c r="D669" s="47" t="s">
        <v>449</v>
      </c>
      <c r="E669" s="48" t="s">
        <v>155</v>
      </c>
      <c r="F669" s="49">
        <v>2.5000000000000001E-2</v>
      </c>
      <c r="G669" s="43">
        <v>2.09</v>
      </c>
      <c r="H669" s="44">
        <f t="shared" si="51"/>
        <v>5.2249999999999998E-2</v>
      </c>
    </row>
    <row r="670" spans="3:8" ht="36" x14ac:dyDescent="0.2">
      <c r="C670" s="39" t="s">
        <v>451</v>
      </c>
      <c r="D670" s="47" t="s">
        <v>450</v>
      </c>
      <c r="E670" s="48" t="s">
        <v>155</v>
      </c>
      <c r="F670" s="49">
        <v>0.23599999999999999</v>
      </c>
      <c r="G670" s="43">
        <v>0.49</v>
      </c>
      <c r="H670" s="44">
        <f t="shared" si="51"/>
        <v>0.11563999999999999</v>
      </c>
    </row>
    <row r="671" spans="3:8" ht="12.75" customHeight="1" x14ac:dyDescent="0.2">
      <c r="C671" s="195" t="s">
        <v>148</v>
      </c>
      <c r="D671" s="196"/>
      <c r="E671" s="196"/>
      <c r="F671" s="196"/>
      <c r="G671" s="196"/>
      <c r="H671" s="45">
        <f>SUM(H667:H670)</f>
        <v>99.330890000000011</v>
      </c>
    </row>
    <row r="672" spans="3:8" x14ac:dyDescent="0.2">
      <c r="C672" s="193" t="s">
        <v>149</v>
      </c>
      <c r="D672" s="194"/>
      <c r="E672" s="79" t="s">
        <v>144</v>
      </c>
      <c r="F672" s="79" t="s">
        <v>145</v>
      </c>
      <c r="G672" s="37" t="s">
        <v>146</v>
      </c>
      <c r="H672" s="38" t="s">
        <v>147</v>
      </c>
    </row>
    <row r="673" spans="3:8" ht="24" x14ac:dyDescent="0.2">
      <c r="C673" s="107" t="s">
        <v>221</v>
      </c>
      <c r="D673" s="47" t="s">
        <v>167</v>
      </c>
      <c r="E673" s="48" t="s">
        <v>152</v>
      </c>
      <c r="F673" s="49">
        <v>0.26100000000000001</v>
      </c>
      <c r="G673" s="103">
        <v>19.57</v>
      </c>
      <c r="H673" s="44">
        <f t="shared" ref="H673:H674" si="52">G673*F673</f>
        <v>5.1077700000000004</v>
      </c>
    </row>
    <row r="674" spans="3:8" ht="24" x14ac:dyDescent="0.2">
      <c r="C674" s="107" t="s">
        <v>215</v>
      </c>
      <c r="D674" s="47" t="s">
        <v>153</v>
      </c>
      <c r="E674" s="48" t="s">
        <v>152</v>
      </c>
      <c r="F674" s="49">
        <v>0.13</v>
      </c>
      <c r="G674" s="43">
        <v>15.85</v>
      </c>
      <c r="H674" s="44">
        <f t="shared" si="52"/>
        <v>2.0605000000000002</v>
      </c>
    </row>
    <row r="675" spans="3:8" ht="12.75" customHeight="1" x14ac:dyDescent="0.2">
      <c r="C675" s="195" t="s">
        <v>150</v>
      </c>
      <c r="D675" s="196"/>
      <c r="E675" s="196"/>
      <c r="F675" s="196"/>
      <c r="G675" s="196"/>
      <c r="H675" s="45">
        <f>SUM(H673:H674)</f>
        <v>7.1682700000000006</v>
      </c>
    </row>
    <row r="676" spans="3:8" ht="13.5" customHeight="1" thickBot="1" x14ac:dyDescent="0.25">
      <c r="C676" s="190" t="s">
        <v>151</v>
      </c>
      <c r="D676" s="191"/>
      <c r="E676" s="191"/>
      <c r="F676" s="191"/>
      <c r="G676" s="191"/>
      <c r="H676" s="94">
        <f>H675+H671</f>
        <v>106.49916000000002</v>
      </c>
    </row>
    <row r="677" spans="3:8" ht="4.5" customHeight="1" thickBot="1" x14ac:dyDescent="0.25">
      <c r="C677" s="53"/>
      <c r="D677" s="54"/>
      <c r="E677" s="54"/>
      <c r="F677" s="54"/>
      <c r="G677" s="54"/>
      <c r="H677" s="55"/>
    </row>
    <row r="678" spans="3:8" ht="12.75" customHeight="1" x14ac:dyDescent="0.2">
      <c r="C678" s="32" t="str">
        <f>C663</f>
        <v>8.1</v>
      </c>
      <c r="D678" s="64" t="str">
        <f>D663</f>
        <v>PINTURA PAREDES E TETOS</v>
      </c>
      <c r="E678" s="64"/>
      <c r="F678" s="33"/>
      <c r="G678" s="34"/>
      <c r="H678" s="97" t="s">
        <v>83</v>
      </c>
    </row>
    <row r="679" spans="3:8" ht="12.75" customHeight="1" x14ac:dyDescent="0.2">
      <c r="C679" s="91" t="s">
        <v>141</v>
      </c>
      <c r="D679" s="192" t="str">
        <f>'P. SINTÉTICA'!E81</f>
        <v>APLICAÇÃO E LIXAMENTO DE MASSA LÁTEX EM TETO, UMA DEMÃO</v>
      </c>
      <c r="E679" s="192"/>
      <c r="F679" s="192"/>
      <c r="G679" s="192"/>
      <c r="H679" s="92" t="s">
        <v>142</v>
      </c>
    </row>
    <row r="680" spans="3:8" x14ac:dyDescent="0.2">
      <c r="C680" s="111" t="str">
        <f>'P. SINTÉTICA'!C81</f>
        <v>8.1.3</v>
      </c>
      <c r="D680" s="192"/>
      <c r="E680" s="192"/>
      <c r="F680" s="192"/>
      <c r="G680" s="192"/>
      <c r="H680" s="93" t="s">
        <v>16</v>
      </c>
    </row>
    <row r="681" spans="3:8" ht="12.75" customHeight="1" x14ac:dyDescent="0.2">
      <c r="C681" s="193" t="s">
        <v>143</v>
      </c>
      <c r="D681" s="194"/>
      <c r="E681" s="79" t="s">
        <v>144</v>
      </c>
      <c r="F681" s="79" t="s">
        <v>145</v>
      </c>
      <c r="G681" s="37" t="s">
        <v>146</v>
      </c>
      <c r="H681" s="38" t="s">
        <v>147</v>
      </c>
    </row>
    <row r="682" spans="3:8" ht="25.5" x14ac:dyDescent="0.2">
      <c r="C682" s="95" t="s">
        <v>394</v>
      </c>
      <c r="D682" s="47" t="s">
        <v>179</v>
      </c>
      <c r="E682" s="48" t="s">
        <v>33</v>
      </c>
      <c r="F682" s="49">
        <v>0.06</v>
      </c>
      <c r="G682" s="43">
        <v>0.43</v>
      </c>
      <c r="H682" s="44">
        <f t="shared" ref="H682" si="53">G682*F682</f>
        <v>2.58E-2</v>
      </c>
    </row>
    <row r="683" spans="3:8" ht="25.5" x14ac:dyDescent="0.2">
      <c r="C683" s="95" t="s">
        <v>464</v>
      </c>
      <c r="D683" s="47" t="s">
        <v>187</v>
      </c>
      <c r="E683" s="48" t="s">
        <v>463</v>
      </c>
      <c r="F683" s="49">
        <v>3.2800000000000003E-2</v>
      </c>
      <c r="G683" s="43">
        <v>49.9</v>
      </c>
      <c r="H683" s="44">
        <f t="shared" ref="H683" si="54">G683*F683</f>
        <v>1.6367200000000002</v>
      </c>
    </row>
    <row r="684" spans="3:8" ht="12.75" customHeight="1" x14ac:dyDescent="0.2">
      <c r="C684" s="195" t="s">
        <v>148</v>
      </c>
      <c r="D684" s="196"/>
      <c r="E684" s="196"/>
      <c r="F684" s="196"/>
      <c r="G684" s="196"/>
      <c r="H684" s="45">
        <f>SUM(H683:H683)</f>
        <v>1.6367200000000002</v>
      </c>
    </row>
    <row r="685" spans="3:8" x14ac:dyDescent="0.2">
      <c r="C685" s="193" t="s">
        <v>149</v>
      </c>
      <c r="D685" s="194"/>
      <c r="E685" s="79" t="s">
        <v>144</v>
      </c>
      <c r="F685" s="79" t="s">
        <v>145</v>
      </c>
      <c r="G685" s="37" t="s">
        <v>146</v>
      </c>
      <c r="H685" s="38" t="s">
        <v>147</v>
      </c>
    </row>
    <row r="686" spans="3:8" ht="24" x14ac:dyDescent="0.2">
      <c r="C686" s="107" t="s">
        <v>227</v>
      </c>
      <c r="D686" s="47" t="s">
        <v>159</v>
      </c>
      <c r="E686" s="48" t="s">
        <v>152</v>
      </c>
      <c r="F686" s="49">
        <v>0.504</v>
      </c>
      <c r="G686" s="103">
        <v>19.489999999999998</v>
      </c>
      <c r="H686" s="44">
        <f t="shared" ref="H686:H687" si="55">G686*F686</f>
        <v>9.8229600000000001</v>
      </c>
    </row>
    <row r="687" spans="3:8" ht="24" x14ac:dyDescent="0.2">
      <c r="C687" s="107" t="s">
        <v>215</v>
      </c>
      <c r="D687" s="47" t="s">
        <v>153</v>
      </c>
      <c r="E687" s="48" t="s">
        <v>152</v>
      </c>
      <c r="F687" s="49">
        <v>0.185</v>
      </c>
      <c r="G687" s="43">
        <v>15.85</v>
      </c>
      <c r="H687" s="44">
        <f t="shared" si="55"/>
        <v>2.9322499999999998</v>
      </c>
    </row>
    <row r="688" spans="3:8" ht="12.75" customHeight="1" x14ac:dyDescent="0.2">
      <c r="C688" s="195" t="s">
        <v>150</v>
      </c>
      <c r="D688" s="196"/>
      <c r="E688" s="196"/>
      <c r="F688" s="196"/>
      <c r="G688" s="196"/>
      <c r="H688" s="45">
        <f>SUM(H686:H687)</f>
        <v>12.75521</v>
      </c>
    </row>
    <row r="689" spans="3:8" ht="13.5" customHeight="1" thickBot="1" x14ac:dyDescent="0.25">
      <c r="C689" s="190" t="s">
        <v>151</v>
      </c>
      <c r="D689" s="191"/>
      <c r="E689" s="191"/>
      <c r="F689" s="191"/>
      <c r="G689" s="191"/>
      <c r="H689" s="94">
        <f>H688+H684</f>
        <v>14.39193</v>
      </c>
    </row>
    <row r="690" spans="3:8" ht="4.5" customHeight="1" thickBot="1" x14ac:dyDescent="0.25">
      <c r="C690" s="53"/>
      <c r="D690" s="54"/>
      <c r="E690" s="54"/>
      <c r="F690" s="54"/>
      <c r="G690" s="54"/>
      <c r="H690" s="55"/>
    </row>
    <row r="691" spans="3:8" ht="12.75" customHeight="1" x14ac:dyDescent="0.2">
      <c r="C691" s="32" t="str">
        <f>C678</f>
        <v>8.1</v>
      </c>
      <c r="D691" s="64" t="str">
        <f>D678</f>
        <v>PINTURA PAREDES E TETOS</v>
      </c>
      <c r="E691" s="64"/>
      <c r="F691" s="33"/>
      <c r="G691" s="34"/>
      <c r="H691" s="97" t="s">
        <v>84</v>
      </c>
    </row>
    <row r="692" spans="3:8" ht="12.75" customHeight="1" x14ac:dyDescent="0.2">
      <c r="C692" s="91" t="s">
        <v>141</v>
      </c>
      <c r="D692" s="192" t="str">
        <f>'P. SINTÉTICA'!E82</f>
        <v>APLICAÇÃO E LIXAMENTO DE MASSA LÁTEX EM PAREDES, UMA DEMÃO</v>
      </c>
      <c r="E692" s="192"/>
      <c r="F692" s="192"/>
      <c r="G692" s="192"/>
      <c r="H692" s="92" t="s">
        <v>142</v>
      </c>
    </row>
    <row r="693" spans="3:8" x14ac:dyDescent="0.2">
      <c r="C693" s="111" t="str">
        <f>'P. SINTÉTICA'!C82</f>
        <v>8.1.4</v>
      </c>
      <c r="D693" s="192"/>
      <c r="E693" s="192"/>
      <c r="F693" s="192"/>
      <c r="G693" s="192"/>
      <c r="H693" s="93" t="s">
        <v>16</v>
      </c>
    </row>
    <row r="694" spans="3:8" ht="12.75" customHeight="1" x14ac:dyDescent="0.2">
      <c r="C694" s="193" t="s">
        <v>143</v>
      </c>
      <c r="D694" s="194"/>
      <c r="E694" s="79" t="s">
        <v>144</v>
      </c>
      <c r="F694" s="79" t="s">
        <v>145</v>
      </c>
      <c r="G694" s="37" t="s">
        <v>146</v>
      </c>
      <c r="H694" s="38" t="s">
        <v>147</v>
      </c>
    </row>
    <row r="695" spans="3:8" ht="25.5" x14ac:dyDescent="0.2">
      <c r="C695" s="95" t="s">
        <v>394</v>
      </c>
      <c r="D695" s="47" t="s">
        <v>179</v>
      </c>
      <c r="E695" s="48" t="s">
        <v>33</v>
      </c>
      <c r="F695" s="49">
        <v>0.06</v>
      </c>
      <c r="G695" s="43">
        <v>0.43</v>
      </c>
      <c r="H695" s="44">
        <f t="shared" ref="H695:H696" si="56">G695*F695</f>
        <v>2.58E-2</v>
      </c>
    </row>
    <row r="696" spans="3:8" ht="25.5" x14ac:dyDescent="0.2">
      <c r="C696" s="95" t="s">
        <v>464</v>
      </c>
      <c r="D696" s="47" t="s">
        <v>187</v>
      </c>
      <c r="E696" s="48" t="s">
        <v>185</v>
      </c>
      <c r="F696" s="49">
        <v>3.2800000000000003E-2</v>
      </c>
      <c r="G696" s="43">
        <v>49.9</v>
      </c>
      <c r="H696" s="44">
        <f t="shared" si="56"/>
        <v>1.6367200000000002</v>
      </c>
    </row>
    <row r="697" spans="3:8" ht="12.75" customHeight="1" x14ac:dyDescent="0.2">
      <c r="C697" s="195" t="s">
        <v>148</v>
      </c>
      <c r="D697" s="196"/>
      <c r="E697" s="196"/>
      <c r="F697" s="196"/>
      <c r="G697" s="196"/>
      <c r="H697" s="45">
        <f>SUM(H696:H696)</f>
        <v>1.6367200000000002</v>
      </c>
    </row>
    <row r="698" spans="3:8" x14ac:dyDescent="0.2">
      <c r="C698" s="193" t="s">
        <v>149</v>
      </c>
      <c r="D698" s="194"/>
      <c r="E698" s="79" t="s">
        <v>144</v>
      </c>
      <c r="F698" s="79" t="s">
        <v>145</v>
      </c>
      <c r="G698" s="37" t="s">
        <v>146</v>
      </c>
      <c r="H698" s="38" t="s">
        <v>147</v>
      </c>
    </row>
    <row r="699" spans="3:8" ht="24" x14ac:dyDescent="0.2">
      <c r="C699" s="107" t="s">
        <v>227</v>
      </c>
      <c r="D699" s="47" t="s">
        <v>159</v>
      </c>
      <c r="E699" s="48" t="s">
        <v>152</v>
      </c>
      <c r="F699" s="49">
        <v>0.23400000000000001</v>
      </c>
      <c r="G699" s="103">
        <v>19.489999999999998</v>
      </c>
      <c r="H699" s="44">
        <f t="shared" ref="H699:H700" si="57">G699*F699</f>
        <v>4.5606599999999995</v>
      </c>
    </row>
    <row r="700" spans="3:8" ht="24" x14ac:dyDescent="0.2">
      <c r="C700" s="107" t="s">
        <v>215</v>
      </c>
      <c r="D700" s="47" t="s">
        <v>153</v>
      </c>
      <c r="E700" s="48" t="s">
        <v>152</v>
      </c>
      <c r="F700" s="49">
        <v>8.5999999999999993E-2</v>
      </c>
      <c r="G700" s="43">
        <v>15.85</v>
      </c>
      <c r="H700" s="44">
        <f t="shared" si="57"/>
        <v>1.3630999999999998</v>
      </c>
    </row>
    <row r="701" spans="3:8" ht="12.75" customHeight="1" x14ac:dyDescent="0.2">
      <c r="C701" s="195" t="s">
        <v>150</v>
      </c>
      <c r="D701" s="196"/>
      <c r="E701" s="196"/>
      <c r="F701" s="196"/>
      <c r="G701" s="196"/>
      <c r="H701" s="45">
        <f>SUM(H699:H700)</f>
        <v>5.9237599999999997</v>
      </c>
    </row>
    <row r="702" spans="3:8" ht="13.5" customHeight="1" thickBot="1" x14ac:dyDescent="0.25">
      <c r="C702" s="190" t="s">
        <v>151</v>
      </c>
      <c r="D702" s="191"/>
      <c r="E702" s="191"/>
      <c r="F702" s="191"/>
      <c r="G702" s="191"/>
      <c r="H702" s="94">
        <f>H701+H697</f>
        <v>7.5604800000000001</v>
      </c>
    </row>
    <row r="703" spans="3:8" ht="4.5" customHeight="1" thickBot="1" x14ac:dyDescent="0.25">
      <c r="C703" s="53"/>
      <c r="D703" s="54"/>
      <c r="E703" s="54"/>
      <c r="F703" s="54"/>
      <c r="G703" s="54"/>
      <c r="H703" s="55"/>
    </row>
    <row r="704" spans="3:8" ht="12.75" customHeight="1" x14ac:dyDescent="0.2">
      <c r="C704" s="32" t="str">
        <f>C691</f>
        <v>8.1</v>
      </c>
      <c r="D704" s="64" t="str">
        <f>D691</f>
        <v>PINTURA PAREDES E TETOS</v>
      </c>
      <c r="E704" s="64"/>
      <c r="F704" s="33"/>
      <c r="G704" s="34"/>
      <c r="H704" s="97" t="s">
        <v>85</v>
      </c>
    </row>
    <row r="705" spans="3:10" ht="12.75" customHeight="1" x14ac:dyDescent="0.2">
      <c r="C705" s="91" t="s">
        <v>141</v>
      </c>
      <c r="D705" s="192" t="str">
        <f>'P. SINTÉTICA'!E83</f>
        <v>APLICAÇÃO MANUAL DE PINTURA COM TINTA LÁTEX PVA EM TETO, DUAS DEMÃOS</v>
      </c>
      <c r="E705" s="192"/>
      <c r="F705" s="192"/>
      <c r="G705" s="192"/>
      <c r="H705" s="92" t="s">
        <v>142</v>
      </c>
    </row>
    <row r="706" spans="3:10" x14ac:dyDescent="0.2">
      <c r="C706" s="111" t="str">
        <f>'P. SINTÉTICA'!C83</f>
        <v>8.1.2</v>
      </c>
      <c r="D706" s="192"/>
      <c r="E706" s="192"/>
      <c r="F706" s="192"/>
      <c r="G706" s="192"/>
      <c r="H706" s="93" t="s">
        <v>16</v>
      </c>
    </row>
    <row r="707" spans="3:10" ht="12.75" customHeight="1" x14ac:dyDescent="0.2">
      <c r="C707" s="193" t="s">
        <v>143</v>
      </c>
      <c r="D707" s="194"/>
      <c r="E707" s="79" t="s">
        <v>144</v>
      </c>
      <c r="F707" s="79" t="s">
        <v>145</v>
      </c>
      <c r="G707" s="37" t="s">
        <v>146</v>
      </c>
      <c r="H707" s="38" t="s">
        <v>147</v>
      </c>
    </row>
    <row r="708" spans="3:10" ht="25.5" x14ac:dyDescent="0.2">
      <c r="C708" s="95" t="s">
        <v>468</v>
      </c>
      <c r="D708" s="47" t="s">
        <v>467</v>
      </c>
      <c r="E708" s="48" t="s">
        <v>164</v>
      </c>
      <c r="F708" s="49">
        <v>0.33</v>
      </c>
      <c r="G708" s="43">
        <v>14.52</v>
      </c>
      <c r="H708" s="44">
        <f t="shared" ref="H708" si="58">G708*F708</f>
        <v>4.7915999999999999</v>
      </c>
      <c r="J708" s="151"/>
    </row>
    <row r="709" spans="3:10" ht="12.75" customHeight="1" x14ac:dyDescent="0.2">
      <c r="C709" s="195" t="s">
        <v>148</v>
      </c>
      <c r="D709" s="196"/>
      <c r="E709" s="196"/>
      <c r="F709" s="196"/>
      <c r="G709" s="196"/>
      <c r="H709" s="45">
        <f>SUM(H708)</f>
        <v>4.7915999999999999</v>
      </c>
    </row>
    <row r="710" spans="3:10" x14ac:dyDescent="0.2">
      <c r="C710" s="193" t="s">
        <v>149</v>
      </c>
      <c r="D710" s="194"/>
      <c r="E710" s="79" t="s">
        <v>144</v>
      </c>
      <c r="F710" s="79" t="s">
        <v>145</v>
      </c>
      <c r="G710" s="37" t="s">
        <v>146</v>
      </c>
      <c r="H710" s="38" t="s">
        <v>147</v>
      </c>
    </row>
    <row r="711" spans="3:10" ht="24" x14ac:dyDescent="0.2">
      <c r="C711" s="107" t="s">
        <v>227</v>
      </c>
      <c r="D711" s="47" t="s">
        <v>159</v>
      </c>
      <c r="E711" s="48" t="s">
        <v>152</v>
      </c>
      <c r="F711" s="49">
        <v>0.17</v>
      </c>
      <c r="G711" s="103">
        <v>19.489999999999998</v>
      </c>
      <c r="H711" s="44">
        <f t="shared" ref="H711:H712" si="59">G711*F711</f>
        <v>3.3132999999999999</v>
      </c>
    </row>
    <row r="712" spans="3:10" ht="24" x14ac:dyDescent="0.2">
      <c r="C712" s="107" t="s">
        <v>215</v>
      </c>
      <c r="D712" s="47" t="s">
        <v>153</v>
      </c>
      <c r="E712" s="48" t="s">
        <v>152</v>
      </c>
      <c r="F712" s="49">
        <v>6.2E-2</v>
      </c>
      <c r="G712" s="43">
        <v>15.85</v>
      </c>
      <c r="H712" s="44">
        <f t="shared" si="59"/>
        <v>0.98270000000000002</v>
      </c>
    </row>
    <row r="713" spans="3:10" ht="12.75" customHeight="1" x14ac:dyDescent="0.2">
      <c r="C713" s="195" t="s">
        <v>150</v>
      </c>
      <c r="D713" s="196"/>
      <c r="E713" s="196"/>
      <c r="F713" s="196"/>
      <c r="G713" s="196"/>
      <c r="H713" s="45">
        <f>SUM(H711:H712)</f>
        <v>4.2960000000000003</v>
      </c>
    </row>
    <row r="714" spans="3:10" ht="13.5" customHeight="1" thickBot="1" x14ac:dyDescent="0.25">
      <c r="C714" s="190" t="s">
        <v>151</v>
      </c>
      <c r="D714" s="191"/>
      <c r="E714" s="191"/>
      <c r="F714" s="191"/>
      <c r="G714" s="191"/>
      <c r="H714" s="94">
        <f>H713+H709</f>
        <v>9.0876000000000001</v>
      </c>
    </row>
    <row r="715" spans="3:10" ht="4.5" customHeight="1" thickBot="1" x14ac:dyDescent="0.25">
      <c r="C715" s="53"/>
      <c r="D715" s="54"/>
      <c r="E715" s="54"/>
      <c r="F715" s="54"/>
      <c r="G715" s="54"/>
      <c r="H715" s="55"/>
    </row>
    <row r="716" spans="3:10" ht="12.75" customHeight="1" x14ac:dyDescent="0.2">
      <c r="C716" s="32" t="str">
        <f>C704</f>
        <v>8.1</v>
      </c>
      <c r="D716" s="64" t="str">
        <f>D704</f>
        <v>PINTURA PAREDES E TETOS</v>
      </c>
      <c r="E716" s="64"/>
      <c r="F716" s="33"/>
      <c r="G716" s="34"/>
      <c r="H716" s="97" t="s">
        <v>86</v>
      </c>
    </row>
    <row r="717" spans="3:10" ht="12.75" customHeight="1" x14ac:dyDescent="0.2">
      <c r="C717" s="91" t="s">
        <v>141</v>
      </c>
      <c r="D717" s="192" t="str">
        <f>'P. SINTÉTICA'!E84</f>
        <v>APLICAÇÃO MANUAL DE PINTURA COM TINTA LÁTEX ACRÍLICA EM PAREDES, DUAS DEMÃOS.</v>
      </c>
      <c r="E717" s="192"/>
      <c r="F717" s="192"/>
      <c r="G717" s="192"/>
      <c r="H717" s="92" t="s">
        <v>142</v>
      </c>
    </row>
    <row r="718" spans="3:10" x14ac:dyDescent="0.2">
      <c r="C718" s="111" t="str">
        <f>'P. SINTÉTICA'!C84</f>
        <v>8.1.3</v>
      </c>
      <c r="D718" s="192"/>
      <c r="E718" s="192"/>
      <c r="F718" s="192"/>
      <c r="G718" s="192"/>
      <c r="H718" s="93" t="s">
        <v>16</v>
      </c>
    </row>
    <row r="719" spans="3:10" ht="12.75" customHeight="1" x14ac:dyDescent="0.2">
      <c r="C719" s="193" t="s">
        <v>143</v>
      </c>
      <c r="D719" s="194"/>
      <c r="E719" s="79" t="s">
        <v>144</v>
      </c>
      <c r="F719" s="79" t="s">
        <v>145</v>
      </c>
      <c r="G719" s="37" t="s">
        <v>146</v>
      </c>
      <c r="H719" s="38" t="s">
        <v>147</v>
      </c>
    </row>
    <row r="720" spans="3:10" ht="25.5" x14ac:dyDescent="0.2">
      <c r="C720" s="95" t="s">
        <v>470</v>
      </c>
      <c r="D720" s="47" t="s">
        <v>186</v>
      </c>
      <c r="E720" s="48" t="s">
        <v>164</v>
      </c>
      <c r="F720" s="49">
        <v>0.33</v>
      </c>
      <c r="G720" s="43">
        <v>16.8</v>
      </c>
      <c r="H720" s="44">
        <f t="shared" ref="H720" si="60">G720*F720</f>
        <v>5.5440000000000005</v>
      </c>
      <c r="J720" s="151"/>
    </row>
    <row r="721" spans="3:10" ht="12.75" customHeight="1" x14ac:dyDescent="0.2">
      <c r="C721" s="195" t="s">
        <v>148</v>
      </c>
      <c r="D721" s="196"/>
      <c r="E721" s="196"/>
      <c r="F721" s="196"/>
      <c r="G721" s="196"/>
      <c r="H721" s="45">
        <f>SUM(H720)</f>
        <v>5.5440000000000005</v>
      </c>
    </row>
    <row r="722" spans="3:10" x14ac:dyDescent="0.2">
      <c r="C722" s="193" t="s">
        <v>149</v>
      </c>
      <c r="D722" s="194"/>
      <c r="E722" s="79" t="s">
        <v>144</v>
      </c>
      <c r="F722" s="79" t="s">
        <v>145</v>
      </c>
      <c r="G722" s="37" t="s">
        <v>146</v>
      </c>
      <c r="H722" s="38" t="s">
        <v>147</v>
      </c>
    </row>
    <row r="723" spans="3:10" ht="24" x14ac:dyDescent="0.2">
      <c r="C723" s="107" t="s">
        <v>227</v>
      </c>
      <c r="D723" s="47" t="s">
        <v>159</v>
      </c>
      <c r="E723" s="48" t="s">
        <v>152</v>
      </c>
      <c r="F723" s="49">
        <v>0.187</v>
      </c>
      <c r="G723" s="103">
        <v>19.489999999999998</v>
      </c>
      <c r="H723" s="44">
        <f t="shared" ref="H723:H724" si="61">G723*F723</f>
        <v>3.6446299999999998</v>
      </c>
    </row>
    <row r="724" spans="3:10" ht="24" x14ac:dyDescent="0.2">
      <c r="C724" s="107" t="s">
        <v>215</v>
      </c>
      <c r="D724" s="47" t="s">
        <v>153</v>
      </c>
      <c r="E724" s="48" t="s">
        <v>152</v>
      </c>
      <c r="F724" s="49">
        <v>6.9000000000000006E-2</v>
      </c>
      <c r="G724" s="43">
        <v>15.85</v>
      </c>
      <c r="H724" s="44">
        <f t="shared" si="61"/>
        <v>1.09365</v>
      </c>
    </row>
    <row r="725" spans="3:10" ht="12.75" customHeight="1" x14ac:dyDescent="0.2">
      <c r="C725" s="195" t="s">
        <v>150</v>
      </c>
      <c r="D725" s="196"/>
      <c r="E725" s="196"/>
      <c r="F725" s="196"/>
      <c r="G725" s="196"/>
      <c r="H725" s="45">
        <f>SUM(H723:H724)</f>
        <v>4.7382799999999996</v>
      </c>
    </row>
    <row r="726" spans="3:10" ht="13.5" customHeight="1" thickBot="1" x14ac:dyDescent="0.25">
      <c r="C726" s="190" t="s">
        <v>151</v>
      </c>
      <c r="D726" s="191"/>
      <c r="E726" s="191"/>
      <c r="F726" s="191"/>
      <c r="G726" s="191"/>
      <c r="H726" s="94">
        <f>H725+H721</f>
        <v>10.28228</v>
      </c>
    </row>
    <row r="727" spans="3:10" ht="4.5" customHeight="1" thickBot="1" x14ac:dyDescent="0.25">
      <c r="C727" s="53"/>
      <c r="D727" s="54"/>
      <c r="E727" s="54"/>
      <c r="F727" s="54"/>
      <c r="G727" s="54"/>
      <c r="H727" s="55"/>
    </row>
    <row r="728" spans="3:10" ht="12.75" customHeight="1" x14ac:dyDescent="0.2">
      <c r="C728" s="32">
        <f>'P. SINTÉTICA'!C85</f>
        <v>9</v>
      </c>
      <c r="D728" s="64" t="str">
        <f>'P. SINTÉTICA'!E85</f>
        <v>FORRO</v>
      </c>
      <c r="H728" s="14"/>
    </row>
    <row r="729" spans="3:10" ht="12.75" customHeight="1" x14ac:dyDescent="0.2">
      <c r="C729" s="32" t="str">
        <f>'P. SINTÉTICA'!C86</f>
        <v>9.1</v>
      </c>
      <c r="D729" s="64" t="str">
        <f>D716</f>
        <v>PINTURA PAREDES E TETOS</v>
      </c>
      <c r="E729" s="64"/>
      <c r="F729" s="33"/>
      <c r="G729" s="34"/>
      <c r="H729" s="97" t="s">
        <v>87</v>
      </c>
    </row>
    <row r="730" spans="3:10" ht="12.75" customHeight="1" x14ac:dyDescent="0.2">
      <c r="C730" s="91" t="s">
        <v>141</v>
      </c>
      <c r="D730" s="192" t="str">
        <f>'P. SINTÉTICA'!E87</f>
        <v>FORRO EM PLACAS DE GESSO, PARA AMBIENTES COMERCIAIS</v>
      </c>
      <c r="E730" s="192"/>
      <c r="F730" s="192"/>
      <c r="G730" s="192"/>
      <c r="H730" s="92" t="s">
        <v>142</v>
      </c>
    </row>
    <row r="731" spans="3:10" x14ac:dyDescent="0.2">
      <c r="C731" s="111" t="str">
        <f>'P. SINTÉTICA'!C87</f>
        <v>9.1.1</v>
      </c>
      <c r="D731" s="192"/>
      <c r="E731" s="192"/>
      <c r="F731" s="192"/>
      <c r="G731" s="192"/>
      <c r="H731" s="93" t="s">
        <v>16</v>
      </c>
    </row>
    <row r="732" spans="3:10" ht="12.75" customHeight="1" x14ac:dyDescent="0.2">
      <c r="C732" s="193" t="s">
        <v>143</v>
      </c>
      <c r="D732" s="194"/>
      <c r="E732" s="79" t="s">
        <v>144</v>
      </c>
      <c r="F732" s="79" t="s">
        <v>145</v>
      </c>
      <c r="G732" s="37" t="s">
        <v>146</v>
      </c>
      <c r="H732" s="38" t="s">
        <v>147</v>
      </c>
    </row>
    <row r="733" spans="3:10" ht="25.5" x14ac:dyDescent="0.2">
      <c r="C733" s="95" t="s">
        <v>473</v>
      </c>
      <c r="D733" s="47" t="s">
        <v>474</v>
      </c>
      <c r="E733" s="48" t="s">
        <v>40</v>
      </c>
      <c r="F733" s="49">
        <v>2.5000000000000001E-2</v>
      </c>
      <c r="G733" s="43">
        <v>14.54</v>
      </c>
      <c r="H733" s="44">
        <f t="shared" ref="H733:H735" si="62">G733*F733</f>
        <v>0.36349999999999999</v>
      </c>
    </row>
    <row r="734" spans="3:10" ht="25.5" x14ac:dyDescent="0.2">
      <c r="C734" s="95" t="s">
        <v>476</v>
      </c>
      <c r="D734" s="47" t="s">
        <v>475</v>
      </c>
      <c r="E734" s="48" t="s">
        <v>40</v>
      </c>
      <c r="F734" s="49">
        <v>0.99639999999999995</v>
      </c>
      <c r="G734" s="43">
        <v>0.38</v>
      </c>
      <c r="H734" s="44">
        <f t="shared" si="62"/>
        <v>0.37863199999999997</v>
      </c>
      <c r="J734" s="151"/>
    </row>
    <row r="735" spans="3:10" ht="36" x14ac:dyDescent="0.2">
      <c r="C735" s="95" t="s">
        <v>477</v>
      </c>
      <c r="D735" s="47" t="s">
        <v>478</v>
      </c>
      <c r="E735" s="48" t="s">
        <v>16</v>
      </c>
      <c r="F735" s="49">
        <v>1</v>
      </c>
      <c r="G735" s="43">
        <v>8.75</v>
      </c>
      <c r="H735" s="44">
        <f t="shared" si="62"/>
        <v>8.75</v>
      </c>
      <c r="J735" s="151"/>
    </row>
    <row r="736" spans="3:10" ht="25.5" x14ac:dyDescent="0.2">
      <c r="C736" s="95" t="s">
        <v>480</v>
      </c>
      <c r="D736" s="47" t="s">
        <v>479</v>
      </c>
      <c r="E736" s="48" t="s">
        <v>164</v>
      </c>
      <c r="F736" s="49">
        <v>7.7999999999999996E-3</v>
      </c>
      <c r="G736" s="43">
        <v>6.25</v>
      </c>
      <c r="H736" s="44">
        <f t="shared" ref="H736" si="63">G736*F736</f>
        <v>4.8749999999999995E-2</v>
      </c>
      <c r="J736" s="151"/>
    </row>
    <row r="737" spans="3:10" ht="25.5" x14ac:dyDescent="0.2">
      <c r="C737" s="95" t="s">
        <v>481</v>
      </c>
      <c r="D737" s="47" t="s">
        <v>482</v>
      </c>
      <c r="E737" s="48" t="s">
        <v>171</v>
      </c>
      <c r="F737" s="49">
        <v>3.0800000000000001E-2</v>
      </c>
      <c r="G737" s="43">
        <v>12.49</v>
      </c>
      <c r="H737" s="44">
        <f t="shared" ref="H737" si="64">G737*F737</f>
        <v>0.38469200000000003</v>
      </c>
      <c r="J737" s="151"/>
    </row>
    <row r="738" spans="3:10" ht="12.75" customHeight="1" x14ac:dyDescent="0.2">
      <c r="C738" s="195" t="s">
        <v>148</v>
      </c>
      <c r="D738" s="196"/>
      <c r="E738" s="196"/>
      <c r="F738" s="196"/>
      <c r="G738" s="196"/>
      <c r="H738" s="45">
        <f>SUM(H733:H737)</f>
        <v>9.9255739999999992</v>
      </c>
    </row>
    <row r="739" spans="3:10" x14ac:dyDescent="0.2">
      <c r="C739" s="193" t="s">
        <v>149</v>
      </c>
      <c r="D739" s="194"/>
      <c r="E739" s="79" t="s">
        <v>144</v>
      </c>
      <c r="F739" s="79" t="s">
        <v>145</v>
      </c>
      <c r="G739" s="37" t="s">
        <v>146</v>
      </c>
      <c r="H739" s="38" t="s">
        <v>147</v>
      </c>
    </row>
    <row r="740" spans="3:10" ht="24" x14ac:dyDescent="0.2">
      <c r="C740" s="107" t="s">
        <v>253</v>
      </c>
      <c r="D740" s="47" t="s">
        <v>252</v>
      </c>
      <c r="E740" s="48" t="s">
        <v>152</v>
      </c>
      <c r="F740" s="49">
        <v>0.63129999999999997</v>
      </c>
      <c r="G740" s="103">
        <v>19.43</v>
      </c>
      <c r="H740" s="44">
        <f t="shared" ref="H740:H741" si="65">G740*F740</f>
        <v>12.266159</v>
      </c>
    </row>
    <row r="741" spans="3:10" ht="24" x14ac:dyDescent="0.2">
      <c r="C741" s="107" t="s">
        <v>215</v>
      </c>
      <c r="D741" s="47" t="s">
        <v>153</v>
      </c>
      <c r="E741" s="48" t="s">
        <v>152</v>
      </c>
      <c r="F741" s="49">
        <v>0.31559999999999999</v>
      </c>
      <c r="G741" s="43">
        <v>15.85</v>
      </c>
      <c r="H741" s="44">
        <f t="shared" si="65"/>
        <v>5.0022599999999997</v>
      </c>
    </row>
    <row r="742" spans="3:10" ht="12.75" customHeight="1" x14ac:dyDescent="0.2">
      <c r="C742" s="195" t="s">
        <v>150</v>
      </c>
      <c r="D742" s="196"/>
      <c r="E742" s="196"/>
      <c r="F742" s="196"/>
      <c r="G742" s="196"/>
      <c r="H742" s="45">
        <f>SUM(H740:H741)</f>
        <v>17.268419000000002</v>
      </c>
    </row>
    <row r="743" spans="3:10" ht="13.5" customHeight="1" thickBot="1" x14ac:dyDescent="0.25">
      <c r="C743" s="190" t="s">
        <v>151</v>
      </c>
      <c r="D743" s="191"/>
      <c r="E743" s="191"/>
      <c r="F743" s="191"/>
      <c r="G743" s="191"/>
      <c r="H743" s="94">
        <f>H742+H738</f>
        <v>27.193992999999999</v>
      </c>
    </row>
    <row r="744" spans="3:10" ht="4.5" customHeight="1" thickBot="1" x14ac:dyDescent="0.25">
      <c r="C744" s="53"/>
      <c r="D744" s="54"/>
      <c r="E744" s="54"/>
      <c r="F744" s="54"/>
      <c r="G744" s="54"/>
      <c r="H744" s="55"/>
    </row>
    <row r="745" spans="3:10" ht="12.75" customHeight="1" x14ac:dyDescent="0.2">
      <c r="C745" s="32">
        <f>'P. SINTÉTICA'!C88</f>
        <v>10</v>
      </c>
      <c r="D745" s="64" t="str">
        <f>'P. SINTÉTICA'!E88</f>
        <v>SERVIÇOS COMPLEMENTARES</v>
      </c>
      <c r="H745" s="14"/>
    </row>
    <row r="746" spans="3:10" ht="12.75" customHeight="1" x14ac:dyDescent="0.2">
      <c r="C746" s="32" t="str">
        <f>'P. SINTÉTICA'!C89</f>
        <v>10.1</v>
      </c>
      <c r="D746" s="64" t="str">
        <f>'P. SINTÉTICA'!E89</f>
        <v>BACADAS E LAVATORIOS</v>
      </c>
      <c r="E746" s="64"/>
      <c r="F746" s="33"/>
      <c r="G746" s="34"/>
      <c r="H746" s="97" t="s">
        <v>88</v>
      </c>
    </row>
    <row r="747" spans="3:10" ht="12.75" customHeight="1" x14ac:dyDescent="0.2">
      <c r="C747" s="91" t="s">
        <v>141</v>
      </c>
      <c r="D747" s="192" t="str">
        <f>'P. SINTÉTICA'!E90</f>
        <v>DIVISORIA EM GRANITO BRANCO POLIDO, ESP = 3CM, ASSENTADO COM ARGAMASSA TRACO 1:4, ARREMATE EM CIMENTO BRANCO, EXCLUSIVE FERRAGEN</v>
      </c>
      <c r="E747" s="192"/>
      <c r="F747" s="192"/>
      <c r="G747" s="192"/>
      <c r="H747" s="92" t="s">
        <v>142</v>
      </c>
    </row>
    <row r="748" spans="3:10" x14ac:dyDescent="0.2">
      <c r="C748" s="111" t="str">
        <f>'P. SINTÉTICA'!C90</f>
        <v>10.1.1</v>
      </c>
      <c r="D748" s="192"/>
      <c r="E748" s="192"/>
      <c r="F748" s="192"/>
      <c r="G748" s="192"/>
      <c r="H748" s="93" t="s">
        <v>16</v>
      </c>
    </row>
    <row r="749" spans="3:10" ht="12.75" customHeight="1" x14ac:dyDescent="0.2">
      <c r="C749" s="193" t="s">
        <v>143</v>
      </c>
      <c r="D749" s="194"/>
      <c r="E749" s="79" t="s">
        <v>144</v>
      </c>
      <c r="F749" s="79" t="s">
        <v>145</v>
      </c>
      <c r="G749" s="37" t="s">
        <v>146</v>
      </c>
      <c r="H749" s="38" t="s">
        <v>147</v>
      </c>
    </row>
    <row r="750" spans="3:10" ht="25.5" x14ac:dyDescent="0.2">
      <c r="C750" s="95" t="s">
        <v>485</v>
      </c>
      <c r="D750" s="47" t="s">
        <v>188</v>
      </c>
      <c r="E750" s="48" t="s">
        <v>40</v>
      </c>
      <c r="F750" s="49">
        <v>7.0000000000000007E-2</v>
      </c>
      <c r="G750" s="43">
        <v>2.52</v>
      </c>
      <c r="H750" s="44">
        <f t="shared" ref="H750:H752" si="66">G750*F750</f>
        <v>0.17640000000000003</v>
      </c>
    </row>
    <row r="751" spans="3:10" ht="36" x14ac:dyDescent="0.2">
      <c r="C751" s="95" t="s">
        <v>486</v>
      </c>
      <c r="D751" s="47" t="s">
        <v>487</v>
      </c>
      <c r="E751" s="48" t="s">
        <v>16</v>
      </c>
      <c r="F751" s="49">
        <v>1</v>
      </c>
      <c r="G751" s="43">
        <v>535.34</v>
      </c>
      <c r="H751" s="44">
        <f t="shared" si="66"/>
        <v>535.34</v>
      </c>
      <c r="J751" s="151"/>
    </row>
    <row r="752" spans="3:10" ht="25.5" x14ac:dyDescent="0.2">
      <c r="C752" s="95" t="s">
        <v>488</v>
      </c>
      <c r="D752" s="47" t="s">
        <v>489</v>
      </c>
      <c r="E752" s="48" t="s">
        <v>18</v>
      </c>
      <c r="F752" s="49">
        <v>3.3E-3</v>
      </c>
      <c r="G752" s="43">
        <v>356.46</v>
      </c>
      <c r="H752" s="44">
        <f t="shared" si="66"/>
        <v>1.176318</v>
      </c>
      <c r="J752" s="151"/>
    </row>
    <row r="753" spans="3:10" ht="12.75" customHeight="1" x14ac:dyDescent="0.2">
      <c r="C753" s="195" t="s">
        <v>148</v>
      </c>
      <c r="D753" s="196"/>
      <c r="E753" s="196"/>
      <c r="F753" s="196"/>
      <c r="G753" s="196"/>
      <c r="H753" s="45">
        <f>SUM(H750:H752)</f>
        <v>536.69271800000001</v>
      </c>
    </row>
    <row r="754" spans="3:10" x14ac:dyDescent="0.2">
      <c r="C754" s="193" t="s">
        <v>149</v>
      </c>
      <c r="D754" s="194"/>
      <c r="E754" s="79" t="s">
        <v>144</v>
      </c>
      <c r="F754" s="79" t="s">
        <v>145</v>
      </c>
      <c r="G754" s="37" t="s">
        <v>146</v>
      </c>
      <c r="H754" s="38" t="s">
        <v>147</v>
      </c>
    </row>
    <row r="755" spans="3:10" ht="24" x14ac:dyDescent="0.2">
      <c r="C755" s="107" t="s">
        <v>409</v>
      </c>
      <c r="D755" s="47" t="s">
        <v>190</v>
      </c>
      <c r="E755" s="48" t="s">
        <v>152</v>
      </c>
      <c r="F755" s="49">
        <v>4.8</v>
      </c>
      <c r="G755" s="103">
        <v>21.23</v>
      </c>
      <c r="H755" s="44">
        <f t="shared" ref="H755:H756" si="67">G755*F755</f>
        <v>101.904</v>
      </c>
    </row>
    <row r="756" spans="3:10" ht="24" x14ac:dyDescent="0.2">
      <c r="C756" s="107" t="s">
        <v>215</v>
      </c>
      <c r="D756" s="47" t="s">
        <v>153</v>
      </c>
      <c r="E756" s="48" t="s">
        <v>152</v>
      </c>
      <c r="F756" s="49">
        <v>2.2999999999999998</v>
      </c>
      <c r="G756" s="43">
        <v>15.85</v>
      </c>
      <c r="H756" s="44">
        <f t="shared" si="67"/>
        <v>36.454999999999998</v>
      </c>
    </row>
    <row r="757" spans="3:10" ht="12.75" customHeight="1" x14ac:dyDescent="0.2">
      <c r="C757" s="195" t="s">
        <v>150</v>
      </c>
      <c r="D757" s="196"/>
      <c r="E757" s="196"/>
      <c r="F757" s="196"/>
      <c r="G757" s="196"/>
      <c r="H757" s="45">
        <f>SUM(H755:H756)</f>
        <v>138.35899999999998</v>
      </c>
    </row>
    <row r="758" spans="3:10" ht="13.5" customHeight="1" thickBot="1" x14ac:dyDescent="0.25">
      <c r="C758" s="190" t="s">
        <v>151</v>
      </c>
      <c r="D758" s="191"/>
      <c r="E758" s="191"/>
      <c r="F758" s="191"/>
      <c r="G758" s="191"/>
      <c r="H758" s="94">
        <f>H757+H753</f>
        <v>675.05171799999994</v>
      </c>
    </row>
    <row r="759" spans="3:10" ht="4.5" customHeight="1" thickBot="1" x14ac:dyDescent="0.25">
      <c r="C759" s="53"/>
      <c r="D759" s="54"/>
      <c r="E759" s="54"/>
      <c r="F759" s="54"/>
      <c r="G759" s="54"/>
      <c r="H759" s="55"/>
    </row>
    <row r="760" spans="3:10" ht="12.75" customHeight="1" x14ac:dyDescent="0.2">
      <c r="C760" s="32" t="str">
        <f>'P. SINTÉTICA'!C89</f>
        <v>10.1</v>
      </c>
      <c r="D760" s="64" t="str">
        <f>'P. SINTÉTICA'!E89</f>
        <v>BACADAS E LAVATORIOS</v>
      </c>
      <c r="E760" s="64"/>
      <c r="F760" s="33"/>
      <c r="G760" s="34"/>
      <c r="H760" s="97" t="s">
        <v>89</v>
      </c>
    </row>
    <row r="761" spans="3:10" ht="12.75" customHeight="1" x14ac:dyDescent="0.2">
      <c r="C761" s="91" t="s">
        <v>141</v>
      </c>
      <c r="D761" s="192" t="str">
        <f>'P. SINTÉTICA'!E91</f>
        <v>ESPELHO/ FRENTE GRANITO, ALTURA 10 CM</v>
      </c>
      <c r="E761" s="192"/>
      <c r="F761" s="192"/>
      <c r="G761" s="192"/>
      <c r="H761" s="92" t="s">
        <v>142</v>
      </c>
    </row>
    <row r="762" spans="3:10" x14ac:dyDescent="0.2">
      <c r="C762" s="111" t="str">
        <f>'P. SINTÉTICA'!C91</f>
        <v>10.1.2</v>
      </c>
      <c r="D762" s="192"/>
      <c r="E762" s="192"/>
      <c r="F762" s="192"/>
      <c r="G762" s="192"/>
      <c r="H762" s="93" t="s">
        <v>52</v>
      </c>
    </row>
    <row r="763" spans="3:10" ht="12.75" customHeight="1" x14ac:dyDescent="0.2">
      <c r="C763" s="193" t="s">
        <v>143</v>
      </c>
      <c r="D763" s="194"/>
      <c r="E763" s="79" t="s">
        <v>144</v>
      </c>
      <c r="F763" s="79" t="s">
        <v>145</v>
      </c>
      <c r="G763" s="37" t="s">
        <v>146</v>
      </c>
      <c r="H763" s="38" t="s">
        <v>147</v>
      </c>
    </row>
    <row r="764" spans="3:10" ht="36" x14ac:dyDescent="0.2">
      <c r="C764" s="95" t="s">
        <v>486</v>
      </c>
      <c r="D764" s="47" t="s">
        <v>487</v>
      </c>
      <c r="E764" s="48" t="s">
        <v>16</v>
      </c>
      <c r="F764" s="49">
        <v>0.1</v>
      </c>
      <c r="G764" s="43">
        <v>535.34</v>
      </c>
      <c r="H764" s="44">
        <f t="shared" ref="H764:H766" si="68">G764*F764</f>
        <v>53.534000000000006</v>
      </c>
    </row>
    <row r="765" spans="3:10" ht="25.5" x14ac:dyDescent="0.2">
      <c r="C765" s="95" t="s">
        <v>492</v>
      </c>
      <c r="D765" s="47" t="s">
        <v>491</v>
      </c>
      <c r="E765" s="48" t="s">
        <v>40</v>
      </c>
      <c r="F765" s="49">
        <v>0.12</v>
      </c>
      <c r="G765" s="43">
        <v>3.43</v>
      </c>
      <c r="H765" s="44">
        <f t="shared" si="68"/>
        <v>0.41160000000000002</v>
      </c>
      <c r="J765" s="151"/>
    </row>
    <row r="766" spans="3:10" ht="25.5" x14ac:dyDescent="0.2">
      <c r="C766" s="95" t="s">
        <v>447</v>
      </c>
      <c r="D766" s="47" t="s">
        <v>445</v>
      </c>
      <c r="E766" s="48" t="s">
        <v>18</v>
      </c>
      <c r="F766" s="49">
        <v>0.29899999999999999</v>
      </c>
      <c r="G766" s="43">
        <v>1.83</v>
      </c>
      <c r="H766" s="44">
        <f t="shared" si="68"/>
        <v>0.54717000000000005</v>
      </c>
      <c r="J766" s="151"/>
    </row>
    <row r="767" spans="3:10" ht="12.75" customHeight="1" x14ac:dyDescent="0.2">
      <c r="C767" s="195" t="s">
        <v>148</v>
      </c>
      <c r="D767" s="196"/>
      <c r="E767" s="196"/>
      <c r="F767" s="196"/>
      <c r="G767" s="196"/>
      <c r="H767" s="45">
        <f>SUM(H764:H766)</f>
        <v>54.492770000000007</v>
      </c>
    </row>
    <row r="768" spans="3:10" x14ac:dyDescent="0.2">
      <c r="C768" s="193" t="s">
        <v>149</v>
      </c>
      <c r="D768" s="194"/>
      <c r="E768" s="79" t="s">
        <v>144</v>
      </c>
      <c r="F768" s="79" t="s">
        <v>145</v>
      </c>
      <c r="G768" s="37" t="s">
        <v>146</v>
      </c>
      <c r="H768" s="38" t="s">
        <v>147</v>
      </c>
    </row>
    <row r="769" spans="3:10" ht="24" x14ac:dyDescent="0.2">
      <c r="C769" s="107" t="s">
        <v>409</v>
      </c>
      <c r="D769" s="47" t="s">
        <v>190</v>
      </c>
      <c r="E769" s="48" t="s">
        <v>152</v>
      </c>
      <c r="F769" s="49">
        <v>0.29899999999999999</v>
      </c>
      <c r="G769" s="103">
        <v>21.23</v>
      </c>
      <c r="H769" s="44">
        <f t="shared" ref="H769:H770" si="69">G769*F769</f>
        <v>6.3477699999999997</v>
      </c>
    </row>
    <row r="770" spans="3:10" ht="24" x14ac:dyDescent="0.2">
      <c r="C770" s="107" t="s">
        <v>215</v>
      </c>
      <c r="D770" s="47" t="s">
        <v>153</v>
      </c>
      <c r="E770" s="48" t="s">
        <v>152</v>
      </c>
      <c r="F770" s="49">
        <v>0.15</v>
      </c>
      <c r="G770" s="43">
        <v>15.85</v>
      </c>
      <c r="H770" s="44">
        <f t="shared" si="69"/>
        <v>2.3774999999999999</v>
      </c>
    </row>
    <row r="771" spans="3:10" ht="12.75" customHeight="1" x14ac:dyDescent="0.2">
      <c r="C771" s="195" t="s">
        <v>150</v>
      </c>
      <c r="D771" s="196"/>
      <c r="E771" s="196"/>
      <c r="F771" s="196"/>
      <c r="G771" s="196"/>
      <c r="H771" s="45">
        <f>SUM(H769:H770)</f>
        <v>8.7252700000000001</v>
      </c>
    </row>
    <row r="772" spans="3:10" ht="13.5" customHeight="1" thickBot="1" x14ac:dyDescent="0.25">
      <c r="C772" s="190" t="s">
        <v>151</v>
      </c>
      <c r="D772" s="191"/>
      <c r="E772" s="191"/>
      <c r="F772" s="191"/>
      <c r="G772" s="191"/>
      <c r="H772" s="94">
        <f>H771+H767</f>
        <v>63.218040000000009</v>
      </c>
    </row>
    <row r="773" spans="3:10" ht="4.5" customHeight="1" thickBot="1" x14ac:dyDescent="0.25">
      <c r="C773" s="53"/>
      <c r="D773" s="54"/>
      <c r="E773" s="54"/>
      <c r="F773" s="54"/>
      <c r="G773" s="54"/>
      <c r="H773" s="55"/>
    </row>
    <row r="774" spans="3:10" ht="12.75" customHeight="1" x14ac:dyDescent="0.2">
      <c r="C774" s="32" t="str">
        <f>'[1]P. SINTÉTICA'!C91</f>
        <v>10.1</v>
      </c>
      <c r="D774" s="64" t="str">
        <f>'[1]P. SINTÉTICA'!E91</f>
        <v>BACADAS E LAVATORIOS</v>
      </c>
      <c r="E774" s="64"/>
      <c r="F774" s="33"/>
      <c r="G774" s="34"/>
      <c r="H774" s="97" t="s">
        <v>90</v>
      </c>
    </row>
    <row r="775" spans="3:10" ht="12.75" customHeight="1" x14ac:dyDescent="0.2">
      <c r="C775" s="91" t="s">
        <v>141</v>
      </c>
      <c r="D775" s="192" t="str">
        <f>'[1]P. SINTÉTICA'!E94</f>
        <v>BANCADA DE GRANITO BRANCO POLIDO PARA PIA DE COZINHA</v>
      </c>
      <c r="E775" s="192"/>
      <c r="F775" s="192"/>
      <c r="G775" s="192"/>
      <c r="H775" s="92" t="s">
        <v>142</v>
      </c>
    </row>
    <row r="776" spans="3:10" x14ac:dyDescent="0.2">
      <c r="C776" s="111" t="str">
        <f>'[1]P. SINTÉTICA'!C94</f>
        <v>10.1.3</v>
      </c>
      <c r="D776" s="192"/>
      <c r="E776" s="192"/>
      <c r="F776" s="192"/>
      <c r="G776" s="192"/>
      <c r="H776" s="93" t="s">
        <v>16</v>
      </c>
    </row>
    <row r="777" spans="3:10" ht="12.75" customHeight="1" x14ac:dyDescent="0.2">
      <c r="C777" s="193" t="s">
        <v>143</v>
      </c>
      <c r="D777" s="194"/>
      <c r="E777" s="112" t="s">
        <v>144</v>
      </c>
      <c r="F777" s="112" t="s">
        <v>145</v>
      </c>
      <c r="G777" s="37" t="s">
        <v>146</v>
      </c>
      <c r="H777" s="38" t="s">
        <v>147</v>
      </c>
    </row>
    <row r="778" spans="3:10" ht="25.5" x14ac:dyDescent="0.2">
      <c r="C778" s="95" t="s">
        <v>408</v>
      </c>
      <c r="D778" s="47" t="s">
        <v>407</v>
      </c>
      <c r="E778" s="48" t="s">
        <v>40</v>
      </c>
      <c r="F778" s="49">
        <f>0.5228*0.9</f>
        <v>0.47052000000000005</v>
      </c>
      <c r="G778" s="43">
        <v>31.8</v>
      </c>
      <c r="H778" s="44">
        <f t="shared" ref="H778:H782" si="70">G778*F778</f>
        <v>14.962536000000002</v>
      </c>
    </row>
    <row r="779" spans="3:10" ht="36" x14ac:dyDescent="0.2">
      <c r="C779" s="95" t="s">
        <v>501</v>
      </c>
      <c r="D779" s="47" t="s">
        <v>502</v>
      </c>
      <c r="E779" s="48" t="s">
        <v>33</v>
      </c>
      <c r="F779" s="49">
        <f>6*0.9</f>
        <v>5.4</v>
      </c>
      <c r="G779" s="43">
        <v>0.79</v>
      </c>
      <c r="H779" s="44">
        <f t="shared" si="70"/>
        <v>4.2660000000000009</v>
      </c>
      <c r="J779" s="151"/>
    </row>
    <row r="780" spans="3:10" ht="36" x14ac:dyDescent="0.2">
      <c r="C780" s="95" t="s">
        <v>503</v>
      </c>
      <c r="D780" s="47" t="s">
        <v>504</v>
      </c>
      <c r="E780" s="48" t="s">
        <v>16</v>
      </c>
      <c r="F780" s="49">
        <v>1.0049999999999999</v>
      </c>
      <c r="G780" s="43">
        <v>483.01</v>
      </c>
      <c r="H780" s="44">
        <f t="shared" si="70"/>
        <v>485.42504999999994</v>
      </c>
      <c r="J780" s="151"/>
    </row>
    <row r="781" spans="3:10" ht="25.5" x14ac:dyDescent="0.2">
      <c r="C781" s="95" t="s">
        <v>505</v>
      </c>
      <c r="D781" s="47" t="s">
        <v>506</v>
      </c>
      <c r="E781" s="48" t="s">
        <v>40</v>
      </c>
      <c r="F781" s="49">
        <f>0.0351*0.9</f>
        <v>3.159E-2</v>
      </c>
      <c r="G781" s="43">
        <v>55.16</v>
      </c>
      <c r="H781" s="44">
        <f t="shared" si="70"/>
        <v>1.7425043999999998</v>
      </c>
      <c r="J781" s="151"/>
    </row>
    <row r="782" spans="3:10" ht="25.5" x14ac:dyDescent="0.2">
      <c r="C782" s="95" t="s">
        <v>507</v>
      </c>
      <c r="D782" s="47" t="s">
        <v>508</v>
      </c>
      <c r="E782" s="48" t="s">
        <v>33</v>
      </c>
      <c r="F782" s="49">
        <f>2</f>
        <v>2</v>
      </c>
      <c r="G782" s="43">
        <v>32.03</v>
      </c>
      <c r="H782" s="44">
        <f t="shared" si="70"/>
        <v>64.06</v>
      </c>
      <c r="J782" s="151"/>
    </row>
    <row r="783" spans="3:10" ht="12.75" customHeight="1" x14ac:dyDescent="0.2">
      <c r="C783" s="195" t="s">
        <v>148</v>
      </c>
      <c r="D783" s="196"/>
      <c r="E783" s="196"/>
      <c r="F783" s="196"/>
      <c r="G783" s="196"/>
      <c r="H783" s="45">
        <f>SUM(H778:H782)</f>
        <v>570.45609039999999</v>
      </c>
    </row>
    <row r="784" spans="3:10" x14ac:dyDescent="0.2">
      <c r="C784" s="193" t="s">
        <v>149</v>
      </c>
      <c r="D784" s="194"/>
      <c r="E784" s="112" t="s">
        <v>144</v>
      </c>
      <c r="F784" s="112" t="s">
        <v>145</v>
      </c>
      <c r="G784" s="37" t="s">
        <v>146</v>
      </c>
      <c r="H784" s="38" t="s">
        <v>147</v>
      </c>
    </row>
    <row r="785" spans="3:8" ht="24" x14ac:dyDescent="0.2">
      <c r="C785" s="107" t="s">
        <v>409</v>
      </c>
      <c r="D785" s="47" t="s">
        <v>190</v>
      </c>
      <c r="E785" s="48" t="s">
        <v>152</v>
      </c>
      <c r="F785" s="49">
        <f>1.49*0.9</f>
        <v>1.341</v>
      </c>
      <c r="G785" s="103">
        <v>21.23</v>
      </c>
      <c r="H785" s="44">
        <f t="shared" ref="H785:H786" si="71">G785*F785</f>
        <v>28.469429999999999</v>
      </c>
    </row>
    <row r="786" spans="3:8" ht="24" x14ac:dyDescent="0.2">
      <c r="C786" s="107" t="s">
        <v>215</v>
      </c>
      <c r="D786" s="47" t="s">
        <v>153</v>
      </c>
      <c r="E786" s="48" t="s">
        <v>152</v>
      </c>
      <c r="F786" s="49">
        <f>0.98*0.9</f>
        <v>0.88200000000000001</v>
      </c>
      <c r="G786" s="43">
        <v>15.85</v>
      </c>
      <c r="H786" s="44">
        <f t="shared" si="71"/>
        <v>13.979699999999999</v>
      </c>
    </row>
    <row r="787" spans="3:8" ht="12.75" customHeight="1" x14ac:dyDescent="0.2">
      <c r="C787" s="195" t="s">
        <v>150</v>
      </c>
      <c r="D787" s="196"/>
      <c r="E787" s="196"/>
      <c r="F787" s="196"/>
      <c r="G787" s="196"/>
      <c r="H787" s="45">
        <f>SUM(H785:H786)</f>
        <v>42.449129999999997</v>
      </c>
    </row>
    <row r="788" spans="3:8" ht="13.5" customHeight="1" thickBot="1" x14ac:dyDescent="0.25">
      <c r="C788" s="190" t="s">
        <v>151</v>
      </c>
      <c r="D788" s="191"/>
      <c r="E788" s="191"/>
      <c r="F788" s="191"/>
      <c r="G788" s="191"/>
      <c r="H788" s="94">
        <f>H787+H783</f>
        <v>612.90522039999996</v>
      </c>
    </row>
    <row r="789" spans="3:8" ht="4.5" customHeight="1" thickBot="1" x14ac:dyDescent="0.25">
      <c r="C789" s="53"/>
      <c r="D789" s="54"/>
      <c r="E789" s="54"/>
      <c r="F789" s="54"/>
      <c r="G789" s="54"/>
      <c r="H789" s="55"/>
    </row>
    <row r="790" spans="3:8" ht="12.75" customHeight="1" x14ac:dyDescent="0.2">
      <c r="C790" s="32" t="str">
        <f>'P. SINTÉTICA'!C93</f>
        <v>10.2</v>
      </c>
      <c r="D790" s="64" t="str">
        <f>'P. SINTÉTICA'!E93</f>
        <v>LIMPEZA FINAL DE OBRA</v>
      </c>
      <c r="E790" s="64"/>
      <c r="F790" s="33"/>
      <c r="G790" s="34"/>
      <c r="H790" s="97" t="s">
        <v>509</v>
      </c>
    </row>
    <row r="791" spans="3:8" ht="12.75" customHeight="1" x14ac:dyDescent="0.2">
      <c r="C791" s="91" t="s">
        <v>141</v>
      </c>
      <c r="D791" s="192" t="str">
        <f>'P. SINTÉTICA'!E94</f>
        <v>LIMPEZA FINAL DA OBRA</v>
      </c>
      <c r="E791" s="192"/>
      <c r="F791" s="192"/>
      <c r="G791" s="192"/>
      <c r="H791" s="92" t="s">
        <v>142</v>
      </c>
    </row>
    <row r="792" spans="3:8" x14ac:dyDescent="0.2">
      <c r="C792" s="111" t="str">
        <f>'P. SINTÉTICA'!C94</f>
        <v>10.2.1</v>
      </c>
      <c r="D792" s="192"/>
      <c r="E792" s="192"/>
      <c r="F792" s="192"/>
      <c r="G792" s="192"/>
      <c r="H792" s="93" t="s">
        <v>16</v>
      </c>
    </row>
    <row r="793" spans="3:8" ht="12.75" customHeight="1" x14ac:dyDescent="0.2">
      <c r="C793" s="193" t="s">
        <v>143</v>
      </c>
      <c r="D793" s="194"/>
      <c r="E793" s="79" t="s">
        <v>144</v>
      </c>
      <c r="F793" s="79" t="s">
        <v>145</v>
      </c>
      <c r="G793" s="37" t="s">
        <v>146</v>
      </c>
      <c r="H793" s="38" t="s">
        <v>147</v>
      </c>
    </row>
    <row r="794" spans="3:8" ht="24" x14ac:dyDescent="0.2">
      <c r="C794" s="95" t="s">
        <v>498</v>
      </c>
      <c r="D794" s="47" t="s">
        <v>497</v>
      </c>
      <c r="E794" s="48" t="s">
        <v>164</v>
      </c>
      <c r="F794" s="49">
        <v>0.05</v>
      </c>
      <c r="G794" s="43">
        <v>4.05</v>
      </c>
      <c r="H794" s="44">
        <f t="shared" ref="H794" si="72">G794*F794</f>
        <v>0.20250000000000001</v>
      </c>
    </row>
    <row r="795" spans="3:8" ht="12.75" customHeight="1" x14ac:dyDescent="0.2">
      <c r="C795" s="195" t="s">
        <v>148</v>
      </c>
      <c r="D795" s="196"/>
      <c r="E795" s="196"/>
      <c r="F795" s="196"/>
      <c r="G795" s="196"/>
      <c r="H795" s="45">
        <f>SUM(H794:H794)</f>
        <v>0.20250000000000001</v>
      </c>
    </row>
    <row r="796" spans="3:8" x14ac:dyDescent="0.2">
      <c r="C796" s="193" t="s">
        <v>149</v>
      </c>
      <c r="D796" s="194"/>
      <c r="E796" s="79" t="s">
        <v>144</v>
      </c>
      <c r="F796" s="79" t="s">
        <v>145</v>
      </c>
      <c r="G796" s="37" t="s">
        <v>146</v>
      </c>
      <c r="H796" s="38" t="s">
        <v>147</v>
      </c>
    </row>
    <row r="797" spans="3:8" ht="24" x14ac:dyDescent="0.2">
      <c r="C797" s="107" t="s">
        <v>215</v>
      </c>
      <c r="D797" s="47" t="s">
        <v>153</v>
      </c>
      <c r="E797" s="48" t="s">
        <v>152</v>
      </c>
      <c r="F797" s="49">
        <v>0.15</v>
      </c>
      <c r="G797" s="43">
        <v>15.85</v>
      </c>
      <c r="H797" s="44">
        <f t="shared" ref="H797" si="73">G797*F797</f>
        <v>2.3774999999999999</v>
      </c>
    </row>
    <row r="798" spans="3:8" ht="12.75" customHeight="1" x14ac:dyDescent="0.2">
      <c r="C798" s="195" t="s">
        <v>150</v>
      </c>
      <c r="D798" s="196"/>
      <c r="E798" s="196"/>
      <c r="F798" s="196"/>
      <c r="G798" s="196"/>
      <c r="H798" s="45">
        <f>SUM(H797:H797)</f>
        <v>2.3774999999999999</v>
      </c>
    </row>
    <row r="799" spans="3:8" ht="13.5" customHeight="1" thickBot="1" x14ac:dyDescent="0.25">
      <c r="C799" s="190" t="s">
        <v>151</v>
      </c>
      <c r="D799" s="191"/>
      <c r="E799" s="191"/>
      <c r="F799" s="191"/>
      <c r="G799" s="191"/>
      <c r="H799" s="94">
        <f>H798+H795</f>
        <v>2.58</v>
      </c>
    </row>
    <row r="800" spans="3:8" ht="5.0999999999999996" customHeight="1" x14ac:dyDescent="0.2">
      <c r="C800" s="67"/>
      <c r="D800" s="29"/>
      <c r="E800" s="29"/>
      <c r="F800" s="29"/>
      <c r="G800" s="29"/>
      <c r="H800" s="30"/>
    </row>
    <row r="801" spans="3:8" x14ac:dyDescent="0.2">
      <c r="C801" s="200" t="s">
        <v>241</v>
      </c>
      <c r="D801" s="201"/>
      <c r="E801" s="58"/>
      <c r="F801" s="58"/>
      <c r="G801" s="58"/>
      <c r="H801" s="59"/>
    </row>
    <row r="802" spans="3:8" x14ac:dyDescent="0.2">
      <c r="C802" s="61" t="s">
        <v>189</v>
      </c>
      <c r="D802" s="58"/>
      <c r="E802" s="58"/>
      <c r="F802" s="58"/>
      <c r="G802" s="58"/>
      <c r="H802" s="59"/>
    </row>
    <row r="803" spans="3:8" x14ac:dyDescent="0.2">
      <c r="C803" s="61"/>
      <c r="D803" s="58"/>
      <c r="E803" s="58"/>
      <c r="F803" s="58"/>
      <c r="G803" s="58"/>
      <c r="H803" s="59"/>
    </row>
    <row r="804" spans="3:8" x14ac:dyDescent="0.2">
      <c r="C804" s="61"/>
      <c r="D804" s="58"/>
      <c r="E804" s="58"/>
      <c r="F804" s="58"/>
      <c r="G804" s="58"/>
      <c r="H804" s="59"/>
    </row>
    <row r="805" spans="3:8" x14ac:dyDescent="0.2">
      <c r="C805" s="61"/>
      <c r="D805" s="58"/>
      <c r="E805" s="58"/>
      <c r="F805" s="58"/>
      <c r="G805" s="58"/>
      <c r="H805" s="59"/>
    </row>
    <row r="806" spans="3:8" x14ac:dyDescent="0.2">
      <c r="C806" s="61"/>
      <c r="D806" s="58"/>
      <c r="E806" s="58"/>
      <c r="F806" s="58"/>
      <c r="G806" s="58"/>
      <c r="H806" s="59"/>
    </row>
    <row r="807" spans="3:8" x14ac:dyDescent="0.2">
      <c r="C807" s="61"/>
      <c r="D807" s="58"/>
      <c r="E807" s="58"/>
      <c r="F807" s="58"/>
      <c r="G807" s="58"/>
      <c r="H807" s="59"/>
    </row>
    <row r="808" spans="3:8" x14ac:dyDescent="0.2">
      <c r="C808" s="197" t="s">
        <v>192</v>
      </c>
      <c r="D808" s="198"/>
      <c r="E808" s="198"/>
      <c r="F808" s="198"/>
      <c r="G808" s="198"/>
      <c r="H808" s="199"/>
    </row>
    <row r="809" spans="3:8" x14ac:dyDescent="0.2">
      <c r="C809" s="197" t="s">
        <v>500</v>
      </c>
      <c r="D809" s="198"/>
      <c r="E809" s="198"/>
      <c r="F809" s="198"/>
      <c r="G809" s="198"/>
      <c r="H809" s="199"/>
    </row>
    <row r="810" spans="3:8" x14ac:dyDescent="0.2">
      <c r="C810" s="197" t="s">
        <v>240</v>
      </c>
      <c r="D810" s="198"/>
      <c r="E810" s="198"/>
      <c r="F810" s="198"/>
      <c r="G810" s="198"/>
      <c r="H810" s="199"/>
    </row>
    <row r="811" spans="3:8" x14ac:dyDescent="0.2">
      <c r="C811" s="61"/>
      <c r="D811" s="58"/>
      <c r="E811" s="58"/>
      <c r="F811" s="58"/>
      <c r="G811" s="58"/>
      <c r="H811" s="59"/>
    </row>
    <row r="812" spans="3:8" ht="13.5" thickBot="1" x14ac:dyDescent="0.25">
      <c r="C812" s="68"/>
      <c r="D812" s="69"/>
      <c r="E812" s="69"/>
      <c r="F812" s="69"/>
      <c r="G812" s="69"/>
      <c r="H812" s="70"/>
    </row>
  </sheetData>
  <mergeCells count="335">
    <mergeCell ref="C130:G130"/>
    <mergeCell ref="C131:D131"/>
    <mergeCell ref="C177:G177"/>
    <mergeCell ref="C178:D178"/>
    <mergeCell ref="C182:G182"/>
    <mergeCell ref="C183:G183"/>
    <mergeCell ref="C146:G146"/>
    <mergeCell ref="D149:G150"/>
    <mergeCell ref="C153:G153"/>
    <mergeCell ref="C134:G134"/>
    <mergeCell ref="D137:G138"/>
    <mergeCell ref="C141:G141"/>
    <mergeCell ref="C142:D142"/>
    <mergeCell ref="C9:H9"/>
    <mergeCell ref="D38:G39"/>
    <mergeCell ref="C42:G42"/>
    <mergeCell ref="C43:D43"/>
    <mergeCell ref="C45:G45"/>
    <mergeCell ref="D775:G776"/>
    <mergeCell ref="C777:D777"/>
    <mergeCell ref="C783:G783"/>
    <mergeCell ref="C784:D784"/>
    <mergeCell ref="C75:G75"/>
    <mergeCell ref="D78:G79"/>
    <mergeCell ref="C82:G82"/>
    <mergeCell ref="C83:D83"/>
    <mergeCell ref="C86:G86"/>
    <mergeCell ref="C87:G87"/>
    <mergeCell ref="C98:G98"/>
    <mergeCell ref="C133:G133"/>
    <mergeCell ref="C118:G118"/>
    <mergeCell ref="C119:D119"/>
    <mergeCell ref="C122:G122"/>
    <mergeCell ref="C123:G123"/>
    <mergeCell ref="C145:G145"/>
    <mergeCell ref="C35:G35"/>
    <mergeCell ref="D16:G17"/>
    <mergeCell ref="C20:G20"/>
    <mergeCell ref="C21:D21"/>
    <mergeCell ref="C23:G23"/>
    <mergeCell ref="C24:G24"/>
    <mergeCell ref="D27:G28"/>
    <mergeCell ref="C31:G31"/>
    <mergeCell ref="C32:D32"/>
    <mergeCell ref="C34:G34"/>
    <mergeCell ref="C46:G46"/>
    <mergeCell ref="D50:G51"/>
    <mergeCell ref="C54:G54"/>
    <mergeCell ref="C94:G94"/>
    <mergeCell ref="C95:D95"/>
    <mergeCell ref="D114:G115"/>
    <mergeCell ref="C107:D107"/>
    <mergeCell ref="C110:G110"/>
    <mergeCell ref="C111:G111"/>
    <mergeCell ref="D126:G127"/>
    <mergeCell ref="C106:G106"/>
    <mergeCell ref="C99:G99"/>
    <mergeCell ref="D102:G103"/>
    <mergeCell ref="D90:G91"/>
    <mergeCell ref="C55:D55"/>
    <mergeCell ref="C57:G57"/>
    <mergeCell ref="C58:G58"/>
    <mergeCell ref="D61:G62"/>
    <mergeCell ref="C69:G69"/>
    <mergeCell ref="C70:D70"/>
    <mergeCell ref="C74:G74"/>
    <mergeCell ref="C165:G165"/>
    <mergeCell ref="C166:D166"/>
    <mergeCell ref="C169:G169"/>
    <mergeCell ref="C170:G170"/>
    <mergeCell ref="C154:D154"/>
    <mergeCell ref="C157:G157"/>
    <mergeCell ref="C158:G158"/>
    <mergeCell ref="D161:G162"/>
    <mergeCell ref="D173:G174"/>
    <mergeCell ref="C190:G190"/>
    <mergeCell ref="C191:D191"/>
    <mergeCell ref="C193:G193"/>
    <mergeCell ref="C194:G194"/>
    <mergeCell ref="D186:G187"/>
    <mergeCell ref="C283:D283"/>
    <mergeCell ref="C311:G311"/>
    <mergeCell ref="C270:G270"/>
    <mergeCell ref="C253:G253"/>
    <mergeCell ref="C288:G288"/>
    <mergeCell ref="C269:G269"/>
    <mergeCell ref="D273:G274"/>
    <mergeCell ref="C282:G282"/>
    <mergeCell ref="C287:G287"/>
    <mergeCell ref="C202:D202"/>
    <mergeCell ref="C204:G204"/>
    <mergeCell ref="C205:G205"/>
    <mergeCell ref="D197:G198"/>
    <mergeCell ref="C201:G201"/>
    <mergeCell ref="C299:G299"/>
    <mergeCell ref="C300:D300"/>
    <mergeCell ref="C302:G302"/>
    <mergeCell ref="C303:G303"/>
    <mergeCell ref="D292:G293"/>
    <mergeCell ref="C400:D400"/>
    <mergeCell ref="C404:D404"/>
    <mergeCell ref="C407:G407"/>
    <mergeCell ref="C408:G408"/>
    <mergeCell ref="C382:G382"/>
    <mergeCell ref="C367:G367"/>
    <mergeCell ref="D357:G358"/>
    <mergeCell ref="C359:D359"/>
    <mergeCell ref="C363:G363"/>
    <mergeCell ref="C364:D364"/>
    <mergeCell ref="C368:G368"/>
    <mergeCell ref="D371:G372"/>
    <mergeCell ref="C373:D373"/>
    <mergeCell ref="C377:G377"/>
    <mergeCell ref="C378:D378"/>
    <mergeCell ref="C381:G381"/>
    <mergeCell ref="D385:G386"/>
    <mergeCell ref="C387:D387"/>
    <mergeCell ref="C447:G447"/>
    <mergeCell ref="C220:G220"/>
    <mergeCell ref="C221:G221"/>
    <mergeCell ref="D209:G210"/>
    <mergeCell ref="C216:G216"/>
    <mergeCell ref="C217:D217"/>
    <mergeCell ref="D236:G237"/>
    <mergeCell ref="C248:G248"/>
    <mergeCell ref="C249:D249"/>
    <mergeCell ref="C252:G252"/>
    <mergeCell ref="D224:G225"/>
    <mergeCell ref="C228:G228"/>
    <mergeCell ref="C229:D229"/>
    <mergeCell ref="C232:G232"/>
    <mergeCell ref="C233:G233"/>
    <mergeCell ref="D256:G257"/>
    <mergeCell ref="C265:G265"/>
    <mergeCell ref="C266:D266"/>
    <mergeCell ref="C403:G403"/>
    <mergeCell ref="C390:G390"/>
    <mergeCell ref="C391:D391"/>
    <mergeCell ref="C394:G394"/>
    <mergeCell ref="C395:G395"/>
    <mergeCell ref="D398:G399"/>
    <mergeCell ref="C314:G314"/>
    <mergeCell ref="C315:G315"/>
    <mergeCell ref="D318:G319"/>
    <mergeCell ref="C320:D320"/>
    <mergeCell ref="C329:G329"/>
    <mergeCell ref="C346:G346"/>
    <mergeCell ref="C347:D347"/>
    <mergeCell ref="C352:G352"/>
    <mergeCell ref="C353:G353"/>
    <mergeCell ref="C330:G330"/>
    <mergeCell ref="D333:G334"/>
    <mergeCell ref="C335:D335"/>
    <mergeCell ref="C324:G324"/>
    <mergeCell ref="C325:D325"/>
    <mergeCell ref="C294:D294"/>
    <mergeCell ref="D306:G307"/>
    <mergeCell ref="C308:D308"/>
    <mergeCell ref="C312:D312"/>
    <mergeCell ref="C472:D472"/>
    <mergeCell ref="C476:G476"/>
    <mergeCell ref="C477:G477"/>
    <mergeCell ref="D480:G481"/>
    <mergeCell ref="C482:D482"/>
    <mergeCell ref="C455:G455"/>
    <mergeCell ref="C456:D456"/>
    <mergeCell ref="C459:G459"/>
    <mergeCell ref="C460:G460"/>
    <mergeCell ref="D450:G451"/>
    <mergeCell ref="C452:D452"/>
    <mergeCell ref="D463:G464"/>
    <mergeCell ref="C465:D465"/>
    <mergeCell ref="C471:G471"/>
    <mergeCell ref="C446:G446"/>
    <mergeCell ref="D411:G412"/>
    <mergeCell ref="C413:D413"/>
    <mergeCell ref="C416:G416"/>
    <mergeCell ref="C417:D417"/>
    <mergeCell ref="C420:G420"/>
    <mergeCell ref="C660:G660"/>
    <mergeCell ref="C644:D644"/>
    <mergeCell ref="C689:G689"/>
    <mergeCell ref="C526:G526"/>
    <mergeCell ref="C506:G506"/>
    <mergeCell ref="C496:G496"/>
    <mergeCell ref="C656:G656"/>
    <mergeCell ref="C657:D657"/>
    <mergeCell ref="C672:D672"/>
    <mergeCell ref="C675:G675"/>
    <mergeCell ref="C537:D537"/>
    <mergeCell ref="D529:G530"/>
    <mergeCell ref="C531:D531"/>
    <mergeCell ref="C536:G536"/>
    <mergeCell ref="C539:G539"/>
    <mergeCell ref="C540:G540"/>
    <mergeCell ref="C522:D522"/>
    <mergeCell ref="C525:G525"/>
    <mergeCell ref="D544:G545"/>
    <mergeCell ref="C546:D546"/>
    <mergeCell ref="C548:G548"/>
    <mergeCell ref="C549:D549"/>
    <mergeCell ref="C552:G552"/>
    <mergeCell ref="C553:G553"/>
    <mergeCell ref="C491:G491"/>
    <mergeCell ref="C492:D492"/>
    <mergeCell ref="C495:G495"/>
    <mergeCell ref="D499:G500"/>
    <mergeCell ref="C510:G510"/>
    <mergeCell ref="C511:G511"/>
    <mergeCell ref="D514:G515"/>
    <mergeCell ref="C516:D516"/>
    <mergeCell ref="C521:G521"/>
    <mergeCell ref="C501:D501"/>
    <mergeCell ref="C507:D507"/>
    <mergeCell ref="C742:G742"/>
    <mergeCell ref="C743:G743"/>
    <mergeCell ref="D747:G748"/>
    <mergeCell ref="C749:D749"/>
    <mergeCell ref="C793:D793"/>
    <mergeCell ref="C795:G795"/>
    <mergeCell ref="C738:G738"/>
    <mergeCell ref="C698:D698"/>
    <mergeCell ref="C701:G701"/>
    <mergeCell ref="C714:G714"/>
    <mergeCell ref="C710:D710"/>
    <mergeCell ref="D717:G718"/>
    <mergeCell ref="C719:D719"/>
    <mergeCell ref="C721:G721"/>
    <mergeCell ref="C722:D722"/>
    <mergeCell ref="C725:G725"/>
    <mergeCell ref="C726:G726"/>
    <mergeCell ref="D730:G731"/>
    <mergeCell ref="C732:D732"/>
    <mergeCell ref="C739:D739"/>
    <mergeCell ref="C713:G713"/>
    <mergeCell ref="C702:G702"/>
    <mergeCell ref="C787:G787"/>
    <mergeCell ref="C788:G788"/>
    <mergeCell ref="D556:G557"/>
    <mergeCell ref="C558:D558"/>
    <mergeCell ref="C560:G560"/>
    <mergeCell ref="D664:G665"/>
    <mergeCell ref="C666:D666"/>
    <mergeCell ref="C561:D561"/>
    <mergeCell ref="C564:G564"/>
    <mergeCell ref="C565:G565"/>
    <mergeCell ref="D568:G569"/>
    <mergeCell ref="C570:D570"/>
    <mergeCell ref="C572:G572"/>
    <mergeCell ref="C573:D573"/>
    <mergeCell ref="C576:G576"/>
    <mergeCell ref="C577:G577"/>
    <mergeCell ref="D580:G581"/>
    <mergeCell ref="C582:D582"/>
    <mergeCell ref="C586:G586"/>
    <mergeCell ref="C587:D587"/>
    <mergeCell ref="C590:G590"/>
    <mergeCell ref="C591:G591"/>
    <mergeCell ref="C661:G661"/>
    <mergeCell ref="C629:G629"/>
    <mergeCell ref="C630:D630"/>
    <mergeCell ref="C605:G605"/>
    <mergeCell ref="C606:G606"/>
    <mergeCell ref="D609:G610"/>
    <mergeCell ref="C611:D611"/>
    <mergeCell ref="C616:G616"/>
    <mergeCell ref="C617:D617"/>
    <mergeCell ref="C620:G620"/>
    <mergeCell ref="C621:G621"/>
    <mergeCell ref="C647:G647"/>
    <mergeCell ref="D624:G625"/>
    <mergeCell ref="C626:D626"/>
    <mergeCell ref="C808:H808"/>
    <mergeCell ref="C753:G753"/>
    <mergeCell ref="C754:D754"/>
    <mergeCell ref="C757:G757"/>
    <mergeCell ref="C758:G758"/>
    <mergeCell ref="C767:G767"/>
    <mergeCell ref="C768:D768"/>
    <mergeCell ref="C771:G771"/>
    <mergeCell ref="C772:G772"/>
    <mergeCell ref="C799:G799"/>
    <mergeCell ref="D761:G762"/>
    <mergeCell ref="C763:D763"/>
    <mergeCell ref="D791:G792"/>
    <mergeCell ref="C796:D796"/>
    <mergeCell ref="C798:G798"/>
    <mergeCell ref="D692:G693"/>
    <mergeCell ref="C694:D694"/>
    <mergeCell ref="D1:E1"/>
    <mergeCell ref="D2:E2"/>
    <mergeCell ref="D3:E3"/>
    <mergeCell ref="D4:E4"/>
    <mergeCell ref="C12:H12"/>
    <mergeCell ref="C10:H10"/>
    <mergeCell ref="C8:H8"/>
    <mergeCell ref="C7:H7"/>
    <mergeCell ref="C6:H6"/>
    <mergeCell ref="C430:D430"/>
    <mergeCell ref="C433:G433"/>
    <mergeCell ref="C434:G434"/>
    <mergeCell ref="D437:G438"/>
    <mergeCell ref="C439:D439"/>
    <mergeCell ref="C442:G442"/>
    <mergeCell ref="C443:D443"/>
    <mergeCell ref="D652:G653"/>
    <mergeCell ref="C654:D654"/>
    <mergeCell ref="D595:G596"/>
    <mergeCell ref="C597:D597"/>
    <mergeCell ref="C601:G601"/>
    <mergeCell ref="C602:D602"/>
    <mergeCell ref="C421:G421"/>
    <mergeCell ref="D424:G425"/>
    <mergeCell ref="C426:D426"/>
    <mergeCell ref="C429:G429"/>
    <mergeCell ref="C810:H810"/>
    <mergeCell ref="C801:D801"/>
    <mergeCell ref="C809:H809"/>
    <mergeCell ref="C697:G697"/>
    <mergeCell ref="D705:G706"/>
    <mergeCell ref="C707:D707"/>
    <mergeCell ref="C709:G709"/>
    <mergeCell ref="C633:G633"/>
    <mergeCell ref="C634:G634"/>
    <mergeCell ref="D637:G638"/>
    <mergeCell ref="C639:D639"/>
    <mergeCell ref="C648:G648"/>
    <mergeCell ref="C643:G643"/>
    <mergeCell ref="C671:G671"/>
    <mergeCell ref="D679:G680"/>
    <mergeCell ref="C681:D681"/>
    <mergeCell ref="C676:G676"/>
    <mergeCell ref="C684:G684"/>
    <mergeCell ref="C685:D685"/>
    <mergeCell ref="C688:G688"/>
  </mergeCells>
  <printOptions horizontalCentered="1"/>
  <pageMargins left="0.51181102362204722" right="0.51181102362204722" top="0.78740157480314965" bottom="0.9055118110236221" header="0.31496062992125984" footer="0.31496062992125984"/>
  <pageSetup paperSize="9" scale="62" orientation="portrait" horizontalDpi="1200" verticalDpi="1200" r:id="rId1"/>
  <headerFooter>
    <oddFooter>Página &amp;P de &amp;N</oddFooter>
  </headerFooter>
  <rowBreaks count="15" manualBreakCount="15">
    <brk id="75" min="2" max="7" man="1"/>
    <brk id="134" min="2" max="7" man="1"/>
    <brk id="183" min="2" max="7" man="1"/>
    <brk id="233" min="2" max="7" man="1"/>
    <brk id="271" min="2" max="7" man="1"/>
    <brk id="315" min="2" max="7" man="1"/>
    <brk id="354" min="2" max="7" man="1"/>
    <brk id="408" min="2" max="7" man="1"/>
    <brk id="460" min="2" max="7" man="1"/>
    <brk id="511" min="2" max="7" man="1"/>
    <brk id="553" min="2" max="7" man="1"/>
    <brk id="606" min="2" max="7" man="1"/>
    <brk id="661" min="2" max="7" man="1"/>
    <brk id="714" min="2" max="7" man="1"/>
    <brk id="758" min="2" max="7" man="1"/>
  </rowBreaks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7" zoomScaleNormal="100" workbookViewId="0">
      <selection activeCell="F61" sqref="F61"/>
    </sheetView>
  </sheetViews>
  <sheetFormatPr defaultRowHeight="12" x14ac:dyDescent="0.2"/>
  <cols>
    <col min="1" max="1" width="12" style="4" customWidth="1"/>
    <col min="2" max="2" width="51" style="4" customWidth="1"/>
    <col min="3" max="3" width="16.1640625" style="4" customWidth="1"/>
    <col min="4" max="6" width="15.33203125" style="4" bestFit="1" customWidth="1"/>
    <col min="7" max="9" width="16.5" style="4" bestFit="1" customWidth="1"/>
    <col min="10" max="10" width="9.33203125" style="4"/>
    <col min="11" max="11" width="15.33203125" style="4" bestFit="1" customWidth="1"/>
    <col min="12" max="16384" width="9.33203125" style="4"/>
  </cols>
  <sheetData>
    <row r="1" spans="1:11" customFormat="1" ht="15.75" x14ac:dyDescent="0.2">
      <c r="A1" s="10"/>
      <c r="B1" s="202" t="s">
        <v>200</v>
      </c>
      <c r="C1" s="202"/>
      <c r="D1" s="202"/>
      <c r="E1" s="202"/>
      <c r="F1" s="202"/>
      <c r="G1" s="202"/>
      <c r="H1" s="202"/>
      <c r="I1" s="30"/>
    </row>
    <row r="2" spans="1:11" customFormat="1" ht="15.75" x14ac:dyDescent="0.2">
      <c r="A2" s="114"/>
      <c r="B2" s="203" t="s">
        <v>201</v>
      </c>
      <c r="C2" s="203"/>
      <c r="D2" s="203"/>
      <c r="E2" s="203"/>
      <c r="F2" s="203"/>
      <c r="G2" s="203"/>
      <c r="H2" s="203"/>
      <c r="I2" s="14"/>
    </row>
    <row r="3" spans="1:11" customFormat="1" ht="12.75" x14ac:dyDescent="0.2">
      <c r="A3" s="114"/>
      <c r="B3" s="201" t="s">
        <v>197</v>
      </c>
      <c r="C3" s="201"/>
      <c r="D3" s="201"/>
      <c r="E3" s="201"/>
      <c r="F3" s="201"/>
      <c r="G3" s="201"/>
      <c r="H3" s="201"/>
      <c r="I3" s="14"/>
    </row>
    <row r="4" spans="1:11" customFormat="1" ht="12.75" x14ac:dyDescent="0.2">
      <c r="A4" s="114"/>
      <c r="B4" s="201" t="s">
        <v>198</v>
      </c>
      <c r="C4" s="201"/>
      <c r="D4" s="201"/>
      <c r="E4" s="201"/>
      <c r="F4" s="201"/>
      <c r="G4" s="201"/>
      <c r="H4" s="201"/>
      <c r="I4" s="14"/>
    </row>
    <row r="5" spans="1:11" customFormat="1" ht="5.0999999999999996" customHeight="1" x14ac:dyDescent="0.2">
      <c r="A5" s="11"/>
      <c r="B5" s="12"/>
      <c r="C5" s="12"/>
      <c r="I5" s="14"/>
    </row>
    <row r="6" spans="1:11" customFormat="1" ht="15.75" x14ac:dyDescent="0.2">
      <c r="A6" s="210" t="s">
        <v>194</v>
      </c>
      <c r="B6" s="203"/>
      <c r="C6" s="203"/>
      <c r="D6" s="203"/>
      <c r="E6" s="203"/>
      <c r="F6" s="203"/>
      <c r="G6" s="203"/>
      <c r="H6" s="203"/>
      <c r="I6" s="14"/>
    </row>
    <row r="7" spans="1:11" customFormat="1" ht="12.75" x14ac:dyDescent="0.2">
      <c r="A7" s="226" t="s">
        <v>242</v>
      </c>
      <c r="B7" s="208"/>
      <c r="C7" s="208"/>
      <c r="D7" s="208"/>
      <c r="E7" s="208"/>
      <c r="F7" s="208"/>
      <c r="G7" s="208"/>
      <c r="H7" s="208"/>
      <c r="I7" s="14"/>
    </row>
    <row r="8" spans="1:11" customFormat="1" ht="12.75" x14ac:dyDescent="0.2">
      <c r="A8" s="226" t="s">
        <v>249</v>
      </c>
      <c r="B8" s="208"/>
      <c r="C8" s="208"/>
      <c r="D8" s="208"/>
      <c r="E8" s="208"/>
      <c r="F8" s="208"/>
      <c r="G8" s="208"/>
      <c r="H8" s="208"/>
      <c r="I8" s="14"/>
    </row>
    <row r="9" spans="1:11" customFormat="1" ht="12.75" x14ac:dyDescent="0.2">
      <c r="A9" s="207" t="s">
        <v>133</v>
      </c>
      <c r="B9" s="208"/>
      <c r="C9" s="208"/>
      <c r="D9" s="208"/>
      <c r="E9" s="208"/>
      <c r="F9" s="208"/>
      <c r="G9" s="208"/>
      <c r="H9" s="208"/>
      <c r="I9" s="14"/>
    </row>
    <row r="10" spans="1:11" customFormat="1" ht="5.0999999999999996" customHeight="1" thickBot="1" x14ac:dyDescent="0.25">
      <c r="A10" s="114"/>
      <c r="B10" s="113"/>
      <c r="C10" s="13"/>
      <c r="I10" s="14"/>
    </row>
    <row r="11" spans="1:11" customFormat="1" ht="19.5" thickBot="1" x14ac:dyDescent="0.35">
      <c r="A11" s="229" t="s">
        <v>139</v>
      </c>
      <c r="B11" s="230"/>
      <c r="C11" s="230"/>
      <c r="D11" s="230"/>
      <c r="E11" s="230"/>
      <c r="F11" s="230"/>
      <c r="G11" s="230"/>
      <c r="H11" s="230"/>
      <c r="I11" s="231"/>
    </row>
    <row r="12" spans="1:11" customFormat="1" ht="5.0999999999999996" customHeight="1" thickBot="1" x14ac:dyDescent="0.25">
      <c r="A12" s="227"/>
      <c r="B12" s="228"/>
      <c r="C12" s="228"/>
      <c r="D12" s="228"/>
      <c r="E12" s="228"/>
      <c r="F12" s="228"/>
      <c r="G12" s="228"/>
      <c r="H12" s="228"/>
      <c r="I12" s="14"/>
    </row>
    <row r="13" spans="1:11" x14ac:dyDescent="0.2">
      <c r="A13" s="221" t="s">
        <v>0</v>
      </c>
      <c r="B13" s="216" t="s">
        <v>1</v>
      </c>
      <c r="C13" s="217" t="s">
        <v>135</v>
      </c>
      <c r="D13" s="221" t="s">
        <v>136</v>
      </c>
      <c r="E13" s="216"/>
      <c r="F13" s="216"/>
      <c r="G13" s="216"/>
      <c r="H13" s="216"/>
      <c r="I13" s="217"/>
    </row>
    <row r="14" spans="1:11" ht="12.75" thickBot="1" x14ac:dyDescent="0.25">
      <c r="A14" s="222"/>
      <c r="B14" s="214"/>
      <c r="C14" s="215"/>
      <c r="D14" s="124" t="s">
        <v>243</v>
      </c>
      <c r="E14" s="125" t="s">
        <v>244</v>
      </c>
      <c r="F14" s="125" t="s">
        <v>245</v>
      </c>
      <c r="G14" s="125" t="s">
        <v>246</v>
      </c>
      <c r="H14" s="125" t="s">
        <v>247</v>
      </c>
      <c r="I14" s="126" t="s">
        <v>248</v>
      </c>
    </row>
    <row r="15" spans="1:11" s="21" customFormat="1" ht="5.0999999999999996" customHeight="1" x14ac:dyDescent="0.2">
      <c r="A15" s="24"/>
      <c r="B15" s="20"/>
      <c r="C15" s="25"/>
      <c r="D15" s="24"/>
      <c r="E15" s="20"/>
      <c r="F15" s="20"/>
      <c r="G15" s="20"/>
      <c r="H15" s="20"/>
      <c r="I15" s="25"/>
    </row>
    <row r="16" spans="1:11" x14ac:dyDescent="0.2">
      <c r="A16" s="223">
        <f>'P. SINTÉTICA'!C15</f>
        <v>1</v>
      </c>
      <c r="B16" s="224" t="str">
        <f>'P. SINTÉTICA'!E15</f>
        <v>GERENCIAMENTO DE OBRA/FISCALIZAÇÃO</v>
      </c>
      <c r="C16" s="225">
        <f>'P. SINTÉTICA'!J15</f>
        <v>0</v>
      </c>
      <c r="D16" s="26">
        <f>D17*C16</f>
        <v>0</v>
      </c>
      <c r="E16" s="22">
        <f>E17*C16</f>
        <v>0</v>
      </c>
      <c r="F16" s="22">
        <f>F17*C16</f>
        <v>0</v>
      </c>
      <c r="G16" s="22">
        <f>G17*C16</f>
        <v>0</v>
      </c>
      <c r="H16" s="22">
        <f>H17*C16</f>
        <v>0</v>
      </c>
      <c r="I16" s="119">
        <f>I17*C16</f>
        <v>0</v>
      </c>
      <c r="K16" s="22"/>
    </row>
    <row r="17" spans="1:11" x14ac:dyDescent="0.2">
      <c r="A17" s="164"/>
      <c r="B17" s="224"/>
      <c r="C17" s="166"/>
      <c r="D17" s="27">
        <v>0.35</v>
      </c>
      <c r="E17" s="23">
        <v>0.15</v>
      </c>
      <c r="F17" s="23">
        <v>0.125</v>
      </c>
      <c r="G17" s="23">
        <v>0.125</v>
      </c>
      <c r="H17" s="23">
        <v>0.125</v>
      </c>
      <c r="I17" s="28">
        <v>0.125</v>
      </c>
      <c r="K17" s="123"/>
    </row>
    <row r="18" spans="1:11" x14ac:dyDescent="0.2">
      <c r="A18" s="223">
        <f>'P. SINTÉTICA'!C20</f>
        <v>2</v>
      </c>
      <c r="B18" s="224" t="str">
        <f>'P. SINTÉTICA'!E20</f>
        <v>SERVIÇOS PRELIMINARES/ GERAL</v>
      </c>
      <c r="C18" s="225">
        <f>'P. SINTÉTICA'!J20</f>
        <v>0</v>
      </c>
      <c r="D18" s="26">
        <f>D19*C18</f>
        <v>0</v>
      </c>
      <c r="E18" s="22">
        <f>E19*C18</f>
        <v>0</v>
      </c>
      <c r="F18" s="116"/>
      <c r="G18" s="116"/>
      <c r="H18" s="22"/>
      <c r="I18" s="117"/>
      <c r="K18" s="22"/>
    </row>
    <row r="19" spans="1:11" x14ac:dyDescent="0.2">
      <c r="A19" s="164"/>
      <c r="B19" s="224"/>
      <c r="C19" s="166"/>
      <c r="D19" s="27">
        <v>0.8</v>
      </c>
      <c r="E19" s="23">
        <v>0.2</v>
      </c>
      <c r="F19" s="116"/>
      <c r="G19" s="116"/>
      <c r="H19" s="116"/>
      <c r="I19" s="117"/>
      <c r="K19" s="123"/>
    </row>
    <row r="20" spans="1:11" x14ac:dyDescent="0.2">
      <c r="A20" s="223">
        <f>'P. SINTÉTICA'!C36</f>
        <v>3</v>
      </c>
      <c r="B20" s="224" t="str">
        <f>'P. SINTÉTICA'!E36</f>
        <v>PAREDES / VEDAÇÃO</v>
      </c>
      <c r="C20" s="225">
        <f>'P. SINTÉTICA'!J36</f>
        <v>0</v>
      </c>
      <c r="D20" s="26"/>
      <c r="E20" s="22">
        <f>E21*C20</f>
        <v>0</v>
      </c>
      <c r="F20" s="22"/>
      <c r="G20" s="116"/>
      <c r="H20" s="116"/>
      <c r="I20" s="117"/>
      <c r="K20" s="22"/>
    </row>
    <row r="21" spans="1:11" x14ac:dyDescent="0.2">
      <c r="A21" s="164"/>
      <c r="B21" s="224"/>
      <c r="C21" s="166"/>
      <c r="D21" s="115"/>
      <c r="E21" s="23">
        <v>1</v>
      </c>
      <c r="F21" s="116"/>
      <c r="G21" s="116"/>
      <c r="H21" s="116"/>
      <c r="I21" s="117"/>
      <c r="K21" s="123"/>
    </row>
    <row r="22" spans="1:11" x14ac:dyDescent="0.2">
      <c r="A22" s="223">
        <f>'P. SINTÉTICA'!C43</f>
        <v>4</v>
      </c>
      <c r="B22" s="224" t="str">
        <f>'P. SINTÉTICA'!E43</f>
        <v>ESQUADRIAS</v>
      </c>
      <c r="C22" s="225">
        <f>'P. SINTÉTICA'!J43</f>
        <v>0</v>
      </c>
      <c r="D22" s="115"/>
      <c r="E22" s="116"/>
      <c r="F22" s="116"/>
      <c r="G22" s="22">
        <f>G23*C22</f>
        <v>0</v>
      </c>
      <c r="H22" s="22">
        <f>H23*C22</f>
        <v>0</v>
      </c>
      <c r="I22" s="117"/>
      <c r="K22" s="22"/>
    </row>
    <row r="23" spans="1:11" x14ac:dyDescent="0.2">
      <c r="A23" s="164"/>
      <c r="B23" s="224"/>
      <c r="C23" s="166"/>
      <c r="D23" s="115"/>
      <c r="E23" s="116"/>
      <c r="F23" s="116"/>
      <c r="G23" s="23">
        <v>0.5</v>
      </c>
      <c r="H23" s="23">
        <v>0.5</v>
      </c>
      <c r="I23" s="117"/>
      <c r="K23" s="123"/>
    </row>
    <row r="24" spans="1:11" x14ac:dyDescent="0.2">
      <c r="A24" s="223">
        <f>'P. SINTÉTICA'!C49</f>
        <v>5</v>
      </c>
      <c r="B24" s="224" t="str">
        <f>'P. SINTÉTICA'!E49</f>
        <v>INSTALAÇÕES</v>
      </c>
      <c r="C24" s="225">
        <f>'P. SINTÉTICA'!J49</f>
        <v>0</v>
      </c>
      <c r="D24" s="115"/>
      <c r="E24" s="116"/>
      <c r="F24" s="22">
        <f>F25*C24</f>
        <v>0</v>
      </c>
      <c r="G24" s="116"/>
      <c r="H24" s="22">
        <f>H25*C24</f>
        <v>0</v>
      </c>
      <c r="I24" s="117"/>
      <c r="K24" s="22"/>
    </row>
    <row r="25" spans="1:11" x14ac:dyDescent="0.2">
      <c r="A25" s="164"/>
      <c r="B25" s="224"/>
      <c r="C25" s="166"/>
      <c r="D25" s="115"/>
      <c r="E25" s="116"/>
      <c r="F25" s="23">
        <v>0.75</v>
      </c>
      <c r="G25" s="116"/>
      <c r="H25" s="23">
        <v>0.25</v>
      </c>
      <c r="I25" s="117"/>
      <c r="K25" s="123"/>
    </row>
    <row r="26" spans="1:11" x14ac:dyDescent="0.2">
      <c r="A26" s="223">
        <f>'P. SINTÉTICA'!C65</f>
        <v>6</v>
      </c>
      <c r="B26" s="224" t="str">
        <f>'P. SINTÉTICA'!E65</f>
        <v>REVESTIMENTOS</v>
      </c>
      <c r="C26" s="225">
        <f>'P. SINTÉTICA'!J65</f>
        <v>0</v>
      </c>
      <c r="D26" s="115"/>
      <c r="E26" s="22">
        <f>E27*C26</f>
        <v>0</v>
      </c>
      <c r="F26" s="22">
        <f>F27*C26</f>
        <v>0</v>
      </c>
      <c r="G26" s="22">
        <f>G27*C26</f>
        <v>0</v>
      </c>
      <c r="H26" s="116"/>
      <c r="I26" s="117"/>
      <c r="K26" s="22"/>
    </row>
    <row r="27" spans="1:11" x14ac:dyDescent="0.2">
      <c r="A27" s="164"/>
      <c r="B27" s="224"/>
      <c r="C27" s="166"/>
      <c r="D27" s="115"/>
      <c r="E27" s="23">
        <v>0.25</v>
      </c>
      <c r="F27" s="23">
        <v>0.25</v>
      </c>
      <c r="G27" s="23">
        <v>0.5</v>
      </c>
      <c r="H27" s="116"/>
      <c r="I27" s="117"/>
      <c r="K27" s="123"/>
    </row>
    <row r="28" spans="1:11" x14ac:dyDescent="0.2">
      <c r="A28" s="223">
        <f>'P. SINTÉTICA'!C71</f>
        <v>7</v>
      </c>
      <c r="B28" s="224" t="str">
        <f>'P. SINTÉTICA'!E71</f>
        <v>PAVIMENTAÇÃO</v>
      </c>
      <c r="C28" s="225">
        <f>'P. SINTÉTICA'!J71</f>
        <v>0</v>
      </c>
      <c r="D28" s="115"/>
      <c r="E28" s="116"/>
      <c r="F28" s="22">
        <f>F29*C28</f>
        <v>0</v>
      </c>
      <c r="G28" s="22">
        <f>G29*C28</f>
        <v>0</v>
      </c>
      <c r="H28" s="116"/>
      <c r="I28" s="117"/>
      <c r="K28" s="22"/>
    </row>
    <row r="29" spans="1:11" x14ac:dyDescent="0.2">
      <c r="A29" s="164"/>
      <c r="B29" s="224"/>
      <c r="C29" s="166"/>
      <c r="D29" s="115"/>
      <c r="E29" s="116"/>
      <c r="F29" s="23">
        <v>0.5</v>
      </c>
      <c r="G29" s="23">
        <v>0.5</v>
      </c>
      <c r="H29" s="116"/>
      <c r="I29" s="117"/>
      <c r="K29" s="123"/>
    </row>
    <row r="30" spans="1:11" x14ac:dyDescent="0.2">
      <c r="A30" s="223">
        <f>'P. SINTÉTICA'!C77</f>
        <v>8</v>
      </c>
      <c r="B30" s="224" t="str">
        <f>'P. SINTÉTICA'!E77</f>
        <v>PINTURA</v>
      </c>
      <c r="C30" s="225">
        <f>'P. SINTÉTICA'!J77</f>
        <v>0</v>
      </c>
      <c r="D30" s="115"/>
      <c r="E30" s="116"/>
      <c r="F30" s="116"/>
      <c r="G30" s="22">
        <f>G31*C30</f>
        <v>0</v>
      </c>
      <c r="H30" s="22">
        <f>H31*C30</f>
        <v>0</v>
      </c>
      <c r="I30" s="119">
        <f>I31*C30</f>
        <v>0</v>
      </c>
      <c r="K30" s="22"/>
    </row>
    <row r="31" spans="1:11" x14ac:dyDescent="0.2">
      <c r="A31" s="164"/>
      <c r="B31" s="224"/>
      <c r="C31" s="166"/>
      <c r="D31" s="115"/>
      <c r="E31" s="116"/>
      <c r="F31" s="116"/>
      <c r="G31" s="23">
        <v>0.5</v>
      </c>
      <c r="H31" s="23">
        <v>0.35</v>
      </c>
      <c r="I31" s="28">
        <v>0.15</v>
      </c>
      <c r="K31" s="123"/>
    </row>
    <row r="32" spans="1:11" x14ac:dyDescent="0.2">
      <c r="A32" s="223">
        <f>'P. SINTÉTICA'!C85</f>
        <v>9</v>
      </c>
      <c r="B32" s="224" t="str">
        <f>'P. SINTÉTICA'!E85</f>
        <v>FORRO</v>
      </c>
      <c r="C32" s="225">
        <f>'P. SINTÉTICA'!J85</f>
        <v>0</v>
      </c>
      <c r="D32" s="115"/>
      <c r="E32" s="116"/>
      <c r="F32" s="22">
        <f>F33*C32</f>
        <v>0</v>
      </c>
      <c r="G32" s="116"/>
      <c r="H32" s="116"/>
      <c r="I32" s="117"/>
      <c r="K32" s="22"/>
    </row>
    <row r="33" spans="1:11" x14ac:dyDescent="0.2">
      <c r="A33" s="164"/>
      <c r="B33" s="224"/>
      <c r="C33" s="166"/>
      <c r="D33" s="115"/>
      <c r="E33" s="116"/>
      <c r="F33" s="23">
        <v>1</v>
      </c>
      <c r="G33" s="116"/>
      <c r="H33" s="116"/>
      <c r="I33" s="117"/>
      <c r="K33" s="123"/>
    </row>
    <row r="34" spans="1:11" x14ac:dyDescent="0.2">
      <c r="A34" s="223">
        <f>'P. SINTÉTICA'!C88</f>
        <v>10</v>
      </c>
      <c r="B34" s="224" t="str">
        <f>'P. SINTÉTICA'!E88</f>
        <v>SERVIÇOS COMPLEMENTARES</v>
      </c>
      <c r="C34" s="225">
        <f>'P. SINTÉTICA'!J88</f>
        <v>0</v>
      </c>
      <c r="D34" s="115"/>
      <c r="E34" s="116"/>
      <c r="F34" s="116"/>
      <c r="G34" s="116"/>
      <c r="H34" s="22">
        <f>H35*C34</f>
        <v>0</v>
      </c>
      <c r="I34" s="119">
        <f>I35*C34</f>
        <v>0</v>
      </c>
      <c r="K34" s="22"/>
    </row>
    <row r="35" spans="1:11" ht="12.75" thickBot="1" x14ac:dyDescent="0.25">
      <c r="A35" s="164"/>
      <c r="B35" s="224"/>
      <c r="C35" s="166"/>
      <c r="D35" s="115"/>
      <c r="E35" s="116"/>
      <c r="F35" s="116"/>
      <c r="G35" s="116"/>
      <c r="H35" s="23">
        <v>0.8</v>
      </c>
      <c r="I35" s="28">
        <v>0.2</v>
      </c>
      <c r="K35" s="123"/>
    </row>
    <row r="36" spans="1:11" ht="12.75" customHeight="1" x14ac:dyDescent="0.2">
      <c r="A36" s="218"/>
      <c r="B36" s="216" t="s">
        <v>137</v>
      </c>
      <c r="C36" s="217"/>
      <c r="D36" s="152">
        <f t="shared" ref="D36:I36" si="0">SUM(D34,D32,D30,D28,D26,D24,D22,D20,D18,D16)</f>
        <v>0</v>
      </c>
      <c r="E36" s="152">
        <f t="shared" si="0"/>
        <v>0</v>
      </c>
      <c r="F36" s="152">
        <f t="shared" si="0"/>
        <v>0</v>
      </c>
      <c r="G36" s="152">
        <f t="shared" si="0"/>
        <v>0</v>
      </c>
      <c r="H36" s="152">
        <f t="shared" si="0"/>
        <v>0</v>
      </c>
      <c r="I36" s="157">
        <f t="shared" si="0"/>
        <v>0</v>
      </c>
      <c r="K36" s="22"/>
    </row>
    <row r="37" spans="1:11" x14ac:dyDescent="0.2">
      <c r="A37" s="219"/>
      <c r="B37" s="212"/>
      <c r="C37" s="213"/>
      <c r="D37" s="153" t="e">
        <f>D36/'P. SINTÉTICA'!J95</f>
        <v>#DIV/0!</v>
      </c>
      <c r="E37" s="153" t="e">
        <f>E36/'P. SINTÉTICA'!J95</f>
        <v>#DIV/0!</v>
      </c>
      <c r="F37" s="153" t="e">
        <f>F36/'P. SINTÉTICA'!J95</f>
        <v>#DIV/0!</v>
      </c>
      <c r="G37" s="153" t="e">
        <f>G36/'P. SINTÉTICA'!J95</f>
        <v>#DIV/0!</v>
      </c>
      <c r="H37" s="153" t="e">
        <f>H36/'P. SINTÉTICA'!J95</f>
        <v>#DIV/0!</v>
      </c>
      <c r="I37" s="158" t="e">
        <f>I36/'P. SINTÉTICA'!J95</f>
        <v>#DIV/0!</v>
      </c>
      <c r="K37" s="123"/>
    </row>
    <row r="38" spans="1:11" x14ac:dyDescent="0.2">
      <c r="A38" s="219"/>
      <c r="B38" s="212" t="s">
        <v>138</v>
      </c>
      <c r="C38" s="213"/>
      <c r="D38" s="154">
        <f>D36</f>
        <v>0</v>
      </c>
      <c r="E38" s="154">
        <f>E36+D38</f>
        <v>0</v>
      </c>
      <c r="F38" s="154">
        <f t="shared" ref="F38:H38" si="1">F36+E38</f>
        <v>0</v>
      </c>
      <c r="G38" s="154">
        <f t="shared" si="1"/>
        <v>0</v>
      </c>
      <c r="H38" s="154">
        <f t="shared" si="1"/>
        <v>0</v>
      </c>
      <c r="I38" s="155">
        <f>I36+H38</f>
        <v>0</v>
      </c>
    </row>
    <row r="39" spans="1:11" ht="12.75" thickBot="1" x14ac:dyDescent="0.25">
      <c r="A39" s="220"/>
      <c r="B39" s="214"/>
      <c r="C39" s="215"/>
      <c r="D39" s="156" t="e">
        <f>D37</f>
        <v>#DIV/0!</v>
      </c>
      <c r="E39" s="156" t="e">
        <f>E37+D39</f>
        <v>#DIV/0!</v>
      </c>
      <c r="F39" s="156" t="e">
        <f t="shared" ref="F39:H39" si="2">F37+E39</f>
        <v>#DIV/0!</v>
      </c>
      <c r="G39" s="156" t="e">
        <f t="shared" si="2"/>
        <v>#DIV/0!</v>
      </c>
      <c r="H39" s="156" t="e">
        <f t="shared" si="2"/>
        <v>#DIV/0!</v>
      </c>
      <c r="I39" s="159" t="e">
        <f>I37+H39</f>
        <v>#DIV/0!</v>
      </c>
      <c r="K39" s="123"/>
    </row>
    <row r="40" spans="1:11" ht="5.0999999999999996" customHeight="1" x14ac:dyDescent="0.2">
      <c r="A40" s="15"/>
      <c r="B40" s="16"/>
      <c r="C40" s="16"/>
      <c r="D40" s="16"/>
      <c r="E40" s="16"/>
      <c r="F40" s="16"/>
      <c r="G40" s="16"/>
      <c r="H40" s="16"/>
      <c r="I40" s="31"/>
    </row>
    <row r="41" spans="1:11" x14ac:dyDescent="0.2">
      <c r="A41" s="232" t="s">
        <v>241</v>
      </c>
      <c r="B41" s="224"/>
      <c r="C41" s="116"/>
      <c r="D41" s="116"/>
      <c r="E41" s="116"/>
      <c r="F41" s="116"/>
      <c r="G41" s="116"/>
      <c r="H41" s="116"/>
      <c r="I41" s="117"/>
    </row>
    <row r="42" spans="1:11" x14ac:dyDescent="0.2">
      <c r="A42" s="115"/>
      <c r="B42" s="116"/>
      <c r="C42" s="116"/>
      <c r="D42" s="116"/>
      <c r="E42" s="116"/>
      <c r="F42" s="116"/>
      <c r="G42" s="116"/>
      <c r="H42" s="116"/>
      <c r="I42" s="117"/>
    </row>
    <row r="43" spans="1:11" x14ac:dyDescent="0.2">
      <c r="A43" s="115"/>
      <c r="B43" s="116"/>
      <c r="C43" s="116"/>
      <c r="D43" s="116"/>
      <c r="E43" s="116"/>
      <c r="F43" s="116"/>
      <c r="G43" s="116"/>
      <c r="H43" s="116"/>
      <c r="I43" s="117"/>
    </row>
    <row r="44" spans="1:11" x14ac:dyDescent="0.2">
      <c r="A44" s="115"/>
      <c r="B44" s="116"/>
      <c r="C44" s="116"/>
      <c r="D44" s="116"/>
      <c r="E44" s="116"/>
      <c r="F44" s="116"/>
      <c r="G44" s="116"/>
      <c r="H44" s="116"/>
      <c r="I44" s="117"/>
    </row>
    <row r="45" spans="1:11" x14ac:dyDescent="0.2">
      <c r="A45" s="115"/>
      <c r="B45" s="116"/>
      <c r="C45" s="116"/>
      <c r="D45" s="116"/>
      <c r="E45" s="116"/>
      <c r="F45" s="116"/>
      <c r="G45" s="116"/>
      <c r="H45" s="116"/>
      <c r="I45" s="117"/>
    </row>
    <row r="46" spans="1:11" x14ac:dyDescent="0.2">
      <c r="A46" s="115"/>
      <c r="B46" s="116"/>
      <c r="C46" s="116"/>
      <c r="D46" s="116"/>
      <c r="E46" s="116"/>
      <c r="F46" s="116"/>
      <c r="G46" s="116"/>
      <c r="H46" s="116"/>
      <c r="I46" s="117"/>
    </row>
    <row r="47" spans="1:11" x14ac:dyDescent="0.2">
      <c r="A47" s="115"/>
      <c r="B47" s="116"/>
      <c r="C47" s="116"/>
      <c r="D47" s="116"/>
      <c r="E47" s="116"/>
      <c r="F47" s="116"/>
      <c r="G47" s="116"/>
      <c r="H47" s="116"/>
      <c r="I47" s="117"/>
    </row>
    <row r="48" spans="1:11" x14ac:dyDescent="0.2">
      <c r="A48" s="115"/>
      <c r="B48" s="116"/>
      <c r="C48" s="116"/>
      <c r="D48" s="116"/>
      <c r="E48" s="116"/>
      <c r="F48" s="116"/>
      <c r="G48" s="116"/>
      <c r="H48" s="116"/>
      <c r="I48" s="117"/>
    </row>
    <row r="49" spans="1:9" x14ac:dyDescent="0.2">
      <c r="A49" s="164" t="s">
        <v>140</v>
      </c>
      <c r="B49" s="165"/>
      <c r="C49" s="165"/>
      <c r="D49" s="165"/>
      <c r="E49" s="165"/>
      <c r="F49" s="165"/>
      <c r="G49" s="165"/>
      <c r="H49" s="165"/>
      <c r="I49" s="166"/>
    </row>
    <row r="50" spans="1:9" x14ac:dyDescent="0.2">
      <c r="A50" s="164" t="s">
        <v>500</v>
      </c>
      <c r="B50" s="165"/>
      <c r="C50" s="165"/>
      <c r="D50" s="165"/>
      <c r="E50" s="165"/>
      <c r="F50" s="165"/>
      <c r="G50" s="165"/>
      <c r="H50" s="165"/>
      <c r="I50" s="166"/>
    </row>
    <row r="51" spans="1:9" x14ac:dyDescent="0.2">
      <c r="A51" s="164" t="s">
        <v>240</v>
      </c>
      <c r="B51" s="165"/>
      <c r="C51" s="165"/>
      <c r="D51" s="165"/>
      <c r="E51" s="165"/>
      <c r="F51" s="165"/>
      <c r="G51" s="165"/>
      <c r="H51" s="165"/>
      <c r="I51" s="166"/>
    </row>
    <row r="52" spans="1:9" x14ac:dyDescent="0.2">
      <c r="A52" s="115"/>
      <c r="B52" s="116"/>
      <c r="C52" s="116"/>
      <c r="D52" s="116"/>
      <c r="E52" s="116"/>
      <c r="F52" s="116"/>
      <c r="G52" s="116"/>
      <c r="H52" s="116"/>
      <c r="I52" s="117"/>
    </row>
    <row r="53" spans="1:9" ht="12.75" thickBot="1" x14ac:dyDescent="0.25">
      <c r="A53" s="120"/>
      <c r="B53" s="17"/>
      <c r="C53" s="17"/>
      <c r="D53" s="17"/>
      <c r="E53" s="17"/>
      <c r="F53" s="17"/>
      <c r="G53" s="17"/>
      <c r="H53" s="17"/>
      <c r="I53" s="122"/>
    </row>
  </sheetData>
  <mergeCells count="51">
    <mergeCell ref="A51:I51"/>
    <mergeCell ref="A12:H12"/>
    <mergeCell ref="A11:I11"/>
    <mergeCell ref="A41:B41"/>
    <mergeCell ref="A49:I49"/>
    <mergeCell ref="A50:I50"/>
    <mergeCell ref="C16:C17"/>
    <mergeCell ref="B16:B17"/>
    <mergeCell ref="A16:A17"/>
    <mergeCell ref="A18:A19"/>
    <mergeCell ref="B18:B19"/>
    <mergeCell ref="C18:C19"/>
    <mergeCell ref="A20:A21"/>
    <mergeCell ref="B20:B21"/>
    <mergeCell ref="C20:C21"/>
    <mergeCell ref="A24:A25"/>
    <mergeCell ref="B1:H1"/>
    <mergeCell ref="B2:H2"/>
    <mergeCell ref="B3:H3"/>
    <mergeCell ref="B4:H4"/>
    <mergeCell ref="A6:H6"/>
    <mergeCell ref="A7:H7"/>
    <mergeCell ref="A8:H8"/>
    <mergeCell ref="A9:H9"/>
    <mergeCell ref="A22:A23"/>
    <mergeCell ref="B22:B23"/>
    <mergeCell ref="C22:C23"/>
    <mergeCell ref="D13:I13"/>
    <mergeCell ref="C34:C35"/>
    <mergeCell ref="A28:A29"/>
    <mergeCell ref="B28:B29"/>
    <mergeCell ref="C28:C29"/>
    <mergeCell ref="A30:A31"/>
    <mergeCell ref="B30:B31"/>
    <mergeCell ref="C30:C31"/>
    <mergeCell ref="B38:C39"/>
    <mergeCell ref="B36:C37"/>
    <mergeCell ref="A36:A39"/>
    <mergeCell ref="A13:A14"/>
    <mergeCell ref="B13:B14"/>
    <mergeCell ref="C13:C14"/>
    <mergeCell ref="A32:A33"/>
    <mergeCell ref="B32:B33"/>
    <mergeCell ref="C32:C33"/>
    <mergeCell ref="A26:A27"/>
    <mergeCell ref="B26:B27"/>
    <mergeCell ref="C26:C27"/>
    <mergeCell ref="B24:B25"/>
    <mergeCell ref="C24:C25"/>
    <mergeCell ref="A34:A35"/>
    <mergeCell ref="B34:B3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P. SINTÉTICA</vt:lpstr>
      <vt:lpstr>C.P.U</vt:lpstr>
      <vt:lpstr>CRON.</vt:lpstr>
      <vt:lpstr>C.P.U!Area_de_impressao</vt:lpstr>
      <vt:lpstr>CRON.!Area_de_impressao</vt:lpstr>
      <vt:lpstr>'P. SINTÉTICA'!Area_de_impressao</vt:lpstr>
      <vt:lpstr>C.P.U!Titulos_de_impressao</vt:lpstr>
      <vt:lpstr>'P. SINTÉTICA'!Titulos_de_impressao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CBL_UFRPE_19</dc:creator>
  <cp:lastModifiedBy>Vanessa Kelly da Silva Santos</cp:lastModifiedBy>
  <cp:lastPrinted>2018-08-22T02:28:26Z</cp:lastPrinted>
  <dcterms:created xsi:type="dcterms:W3CDTF">2016-12-06T10:28:54Z</dcterms:created>
  <dcterms:modified xsi:type="dcterms:W3CDTF">2018-10-22T18:50:39Z</dcterms:modified>
</cp:coreProperties>
</file>